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vvvtexel.sharepoint.com/sites/1.Algemeen/Gedeelde documenten/TRAVELBASE/2027/"/>
    </mc:Choice>
  </mc:AlternateContent>
  <xr:revisionPtr revIDLastSave="146" documentId="8_{27A267A7-0DB3-4F5F-877F-8F493DD5DB06}" xr6:coauthVersionLast="47" xr6:coauthVersionMax="47" xr10:uidLastSave="{53F6E662-5441-4D79-8E17-C0A70465C8BB}"/>
  <bookViews>
    <workbookView xWindow="-120" yWindow="-120" windowWidth="29040" windowHeight="15720" xr2:uid="{00000000-000D-0000-FFFF-FFFF00000000}"/>
  </bookViews>
  <sheets>
    <sheet name="2026" sheetId="4" r:id="rId1"/>
    <sheet name="Blad1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I30" i="4"/>
  <c r="I28" i="4"/>
  <c r="M27" i="4"/>
  <c r="M24" i="4"/>
  <c r="L24" i="4"/>
  <c r="I23" i="4"/>
  <c r="M17" i="4"/>
  <c r="I18" i="4"/>
  <c r="I17" i="4"/>
  <c r="F4" i="4"/>
  <c r="F3" i="4"/>
  <c r="D61" i="4"/>
  <c r="L31" i="4"/>
  <c r="K31" i="4"/>
  <c r="F31" i="4"/>
  <c r="J31" i="4" s="1"/>
  <c r="E31" i="4"/>
  <c r="D31" i="4"/>
  <c r="L30" i="4"/>
  <c r="K30" i="4"/>
  <c r="F30" i="4"/>
  <c r="J30" i="4" s="1"/>
  <c r="L28" i="4"/>
  <c r="K28" i="4"/>
  <c r="F28" i="4"/>
  <c r="F27" i="4"/>
  <c r="J27" i="4" s="1"/>
  <c r="D28" i="4"/>
  <c r="E28" i="4" s="1"/>
  <c r="K24" i="4"/>
  <c r="F24" i="4"/>
  <c r="J24" i="4" s="1"/>
  <c r="D24" i="4"/>
  <c r="E24" i="4" s="1"/>
  <c r="L23" i="4"/>
  <c r="K23" i="4"/>
  <c r="F23" i="4"/>
  <c r="I31" i="4" l="1"/>
  <c r="J28" i="4"/>
  <c r="G27" i="4"/>
  <c r="K27" i="4" s="1"/>
  <c r="H27" i="4"/>
  <c r="L27" i="4" s="1"/>
  <c r="I27" i="4"/>
  <c r="J23" i="4"/>
  <c r="I24" i="4"/>
  <c r="F18" i="4"/>
  <c r="G18" i="4" s="1"/>
  <c r="K18" i="4" s="1"/>
  <c r="F38" i="4"/>
  <c r="F40" i="4"/>
  <c r="G40" i="4" s="1"/>
  <c r="K40" i="4" s="1"/>
  <c r="F41" i="4"/>
  <c r="G41" i="4" s="1"/>
  <c r="K41" i="4" s="1"/>
  <c r="F42" i="4"/>
  <c r="G42" i="4" s="1"/>
  <c r="K42" i="4" s="1"/>
  <c r="F39" i="4"/>
  <c r="G39" i="4" s="1"/>
  <c r="K39" i="4" s="1"/>
  <c r="F17" i="4"/>
  <c r="G17" i="4" l="1"/>
  <c r="K17" i="4" s="1"/>
  <c r="J42" i="4"/>
  <c r="H42" i="4"/>
  <c r="L42" i="4" s="1"/>
  <c r="H17" i="4"/>
  <c r="L17" i="4" s="1"/>
  <c r="H41" i="4"/>
  <c r="L41" i="4" s="1"/>
  <c r="J18" i="4"/>
  <c r="J41" i="4"/>
  <c r="H18" i="4"/>
  <c r="L18" i="4" s="1"/>
  <c r="H40" i="4"/>
  <c r="L40" i="4" s="1"/>
  <c r="J40" i="4"/>
  <c r="H39" i="4"/>
  <c r="L39" i="4" s="1"/>
  <c r="J39" i="4"/>
  <c r="J17" i="4"/>
  <c r="F33" i="4" l="1"/>
  <c r="F34" i="4"/>
  <c r="G34" i="4" s="1"/>
  <c r="K34" i="4" s="1"/>
  <c r="F21" i="4"/>
  <c r="H21" i="4" s="1"/>
  <c r="L21" i="4" s="1"/>
  <c r="F20" i="4"/>
  <c r="J20" i="4" s="1"/>
  <c r="F19" i="4"/>
  <c r="G19" i="4" s="1"/>
  <c r="K19" i="4" s="1"/>
  <c r="F16" i="4"/>
  <c r="G16" i="4" s="1"/>
  <c r="K16" i="4" s="1"/>
  <c r="G3" i="4"/>
  <c r="K3" i="4" s="1"/>
  <c r="H4" i="4"/>
  <c r="L4" i="4" s="1"/>
  <c r="F5" i="4"/>
  <c r="H5" i="4" s="1"/>
  <c r="L5" i="4" s="1"/>
  <c r="F6" i="4"/>
  <c r="H6" i="4" s="1"/>
  <c r="L6" i="4" s="1"/>
  <c r="F7" i="4"/>
  <c r="J7" i="4" s="1"/>
  <c r="F8" i="4"/>
  <c r="G8" i="4" s="1"/>
  <c r="K8" i="4" s="1"/>
  <c r="F9" i="4"/>
  <c r="G9" i="4" s="1"/>
  <c r="K9" i="4" s="1"/>
  <c r="F10" i="4"/>
  <c r="J10" i="4" s="1"/>
  <c r="F11" i="4"/>
  <c r="G11" i="4" s="1"/>
  <c r="K11" i="4" s="1"/>
  <c r="F12" i="4"/>
  <c r="G12" i="4" s="1"/>
  <c r="K12" i="4" s="1"/>
  <c r="F13" i="4"/>
  <c r="H13" i="4" s="1"/>
  <c r="L13" i="4" s="1"/>
  <c r="F14" i="4"/>
  <c r="H14" i="4" s="1"/>
  <c r="L14" i="4" s="1"/>
  <c r="F15" i="4"/>
  <c r="F22" i="4"/>
  <c r="G22" i="4" s="1"/>
  <c r="K22" i="4" s="1"/>
  <c r="F25" i="4"/>
  <c r="H25" i="4" s="1"/>
  <c r="L25" i="4" s="1"/>
  <c r="F26" i="4"/>
  <c r="H26" i="4" s="1"/>
  <c r="L26" i="4" s="1"/>
  <c r="M28" i="4" s="1"/>
  <c r="F29" i="4"/>
  <c r="J29" i="4" s="1"/>
  <c r="F32" i="4"/>
  <c r="G32" i="4" s="1"/>
  <c r="K32" i="4" s="1"/>
  <c r="F35" i="4"/>
  <c r="G35" i="4" s="1"/>
  <c r="F36" i="4"/>
  <c r="J36" i="4" s="1"/>
  <c r="F37" i="4"/>
  <c r="H37" i="4" s="1"/>
  <c r="L37" i="4" s="1"/>
  <c r="H38" i="4"/>
  <c r="L38" i="4" s="1"/>
  <c r="F43" i="4"/>
  <c r="H43" i="4" s="1"/>
  <c r="L43" i="4" s="1"/>
  <c r="F44" i="4"/>
  <c r="G44" i="4" s="1"/>
  <c r="K44" i="4" s="1"/>
  <c r="F45" i="4"/>
  <c r="H45" i="4" s="1"/>
  <c r="L45" i="4" s="1"/>
  <c r="F46" i="4"/>
  <c r="H46" i="4" s="1"/>
  <c r="L46" i="4" s="1"/>
  <c r="F47" i="4"/>
  <c r="J47" i="4" s="1"/>
  <c r="F48" i="4"/>
  <c r="G48" i="4" s="1"/>
  <c r="K48" i="4" s="1"/>
  <c r="F49" i="4"/>
  <c r="G49" i="4" s="1"/>
  <c r="K49" i="4" s="1"/>
  <c r="F50" i="4"/>
  <c r="J50" i="4" s="1"/>
  <c r="F51" i="4"/>
  <c r="G51" i="4" s="1"/>
  <c r="K51" i="4" s="1"/>
  <c r="F52" i="4"/>
  <c r="J52" i="4" s="1"/>
  <c r="F53" i="4"/>
  <c r="H53" i="4" s="1"/>
  <c r="L53" i="4" s="1"/>
  <c r="F54" i="4"/>
  <c r="H54" i="4" s="1"/>
  <c r="L54" i="4" s="1"/>
  <c r="F55" i="4"/>
  <c r="J55" i="4" s="1"/>
  <c r="F56" i="4"/>
  <c r="G56" i="4" s="1"/>
  <c r="K56" i="4" s="1"/>
  <c r="F57" i="4"/>
  <c r="G57" i="4" s="1"/>
  <c r="K57" i="4" s="1"/>
  <c r="F58" i="4"/>
  <c r="J58" i="4" s="1"/>
  <c r="F59" i="4"/>
  <c r="G59" i="4" s="1"/>
  <c r="K59" i="4" s="1"/>
  <c r="F60" i="4"/>
  <c r="G60" i="4" s="1"/>
  <c r="K60" i="4" s="1"/>
  <c r="F61" i="4"/>
  <c r="F62" i="4"/>
  <c r="F63" i="4"/>
  <c r="J63" i="4" s="1"/>
  <c r="E3" i="4"/>
  <c r="D4" i="4" s="1"/>
  <c r="E4" i="4" s="1"/>
  <c r="D5" i="4" s="1"/>
  <c r="E5" i="4" s="1"/>
  <c r="D6" i="4" s="1"/>
  <c r="E6" i="4" s="1"/>
  <c r="D7" i="4" s="1"/>
  <c r="E7" i="4" s="1"/>
  <c r="D8" i="4" s="1"/>
  <c r="E8" i="4" s="1"/>
  <c r="D9" i="4" s="1"/>
  <c r="E9" i="4" s="1"/>
  <c r="D10" i="4" s="1"/>
  <c r="E10" i="4" s="1"/>
  <c r="D11" i="4" s="1"/>
  <c r="E11" i="4" s="1"/>
  <c r="D12" i="4" s="1"/>
  <c r="E12" i="4" s="1"/>
  <c r="D13" i="4" s="1"/>
  <c r="E13" i="4" s="1"/>
  <c r="D14" i="4" s="1"/>
  <c r="E14" i="4" s="1"/>
  <c r="D15" i="4" s="1"/>
  <c r="E15" i="4" s="1"/>
  <c r="F6" i="5"/>
  <c r="E7" i="5" s="1"/>
  <c r="F7" i="5" s="1"/>
  <c r="E8" i="5" s="1"/>
  <c r="F8" i="5" s="1"/>
  <c r="E9" i="5" s="1"/>
  <c r="F9" i="5" s="1"/>
  <c r="E10" i="5" s="1"/>
  <c r="F10" i="5" s="1"/>
  <c r="E11" i="5" s="1"/>
  <c r="F11" i="5" s="1"/>
  <c r="E12" i="5" s="1"/>
  <c r="F12" i="5" s="1"/>
  <c r="E13" i="5" s="1"/>
  <c r="F13" i="5" s="1"/>
  <c r="E14" i="5" s="1"/>
  <c r="F14" i="5" s="1"/>
  <c r="E15" i="5" s="1"/>
  <c r="F15" i="5" s="1"/>
  <c r="E16" i="5" s="1"/>
  <c r="F16" i="5" s="1"/>
  <c r="E17" i="5" s="1"/>
  <c r="F17" i="5" s="1"/>
  <c r="E18" i="5" s="1"/>
  <c r="F18" i="5" s="1"/>
  <c r="E19" i="5" s="1"/>
  <c r="F19" i="5" s="1"/>
  <c r="E20" i="5" s="1"/>
  <c r="F20" i="5" s="1"/>
  <c r="E21" i="5" s="1"/>
  <c r="F21" i="5" s="1"/>
  <c r="E22" i="5" s="1"/>
  <c r="F22" i="5" s="1"/>
  <c r="E23" i="5" s="1"/>
  <c r="F23" i="5" s="1"/>
  <c r="E24" i="5" s="1"/>
  <c r="F24" i="5" s="1"/>
  <c r="E25" i="5" s="1"/>
  <c r="F25" i="5" s="1"/>
  <c r="E26" i="5" s="1"/>
  <c r="F26" i="5" s="1"/>
  <c r="E27" i="5" s="1"/>
  <c r="F27" i="5" s="1"/>
  <c r="E28" i="5" s="1"/>
  <c r="F28" i="5" s="1"/>
  <c r="E29" i="5" s="1"/>
  <c r="F29" i="5" s="1"/>
  <c r="E30" i="5" s="1"/>
  <c r="F30" i="5" s="1"/>
  <c r="E31" i="5" s="1"/>
  <c r="F31" i="5" s="1"/>
  <c r="E32" i="5" s="1"/>
  <c r="F32" i="5" s="1"/>
  <c r="E33" i="5" s="1"/>
  <c r="F33" i="5" s="1"/>
  <c r="E34" i="5" s="1"/>
  <c r="F34" i="5" s="1"/>
  <c r="E35" i="5" s="1"/>
  <c r="F35" i="5" s="1"/>
  <c r="E36" i="5" s="1"/>
  <c r="F36" i="5" s="1"/>
  <c r="E37" i="5" s="1"/>
  <c r="F37" i="5" s="1"/>
  <c r="E38" i="5" s="1"/>
  <c r="F38" i="5" s="1"/>
  <c r="E39" i="5" s="1"/>
  <c r="F39" i="5" s="1"/>
  <c r="E40" i="5" s="1"/>
  <c r="F40" i="5" s="1"/>
  <c r="E41" i="5" s="1"/>
  <c r="F41" i="5" s="1"/>
  <c r="E42" i="5" s="1"/>
  <c r="F42" i="5" s="1"/>
  <c r="E43" i="5" s="1"/>
  <c r="F43" i="5" s="1"/>
  <c r="E44" i="5" s="1"/>
  <c r="F44" i="5" s="1"/>
  <c r="E45" i="5" s="1"/>
  <c r="F45" i="5" s="1"/>
  <c r="E46" i="5" s="1"/>
  <c r="F46" i="5" s="1"/>
  <c r="E47" i="5" s="1"/>
  <c r="F47" i="5" s="1"/>
  <c r="E48" i="5" s="1"/>
  <c r="F48" i="5" s="1"/>
  <c r="E49" i="5" s="1"/>
  <c r="F49" i="5" s="1"/>
  <c r="E50" i="5" s="1"/>
  <c r="F50" i="5" s="1"/>
  <c r="E51" i="5" s="1"/>
  <c r="F51" i="5" s="1"/>
  <c r="E52" i="5" s="1"/>
  <c r="F52" i="5" s="1"/>
  <c r="E53" i="5" s="1"/>
  <c r="F53" i="5" s="1"/>
  <c r="E54" i="5" s="1"/>
  <c r="F54" i="5" s="1"/>
  <c r="E55" i="5" s="1"/>
  <c r="F55" i="5" s="1"/>
  <c r="E56" i="5" s="1"/>
  <c r="F56" i="5" s="1"/>
  <c r="E57" i="5" s="1"/>
  <c r="F57" i="5" s="1"/>
  <c r="F5" i="5"/>
  <c r="E6" i="5" s="1"/>
  <c r="J15" i="4" l="1"/>
  <c r="G15" i="4"/>
  <c r="K15" i="4" s="1"/>
  <c r="K35" i="4"/>
  <c r="H62" i="4"/>
  <c r="L62" i="4" s="1"/>
  <c r="G62" i="4"/>
  <c r="K62" i="4" s="1"/>
  <c r="H61" i="4"/>
  <c r="L61" i="4" s="1"/>
  <c r="H33" i="4"/>
  <c r="L33" i="4" s="1"/>
  <c r="G54" i="4"/>
  <c r="K54" i="4" s="1"/>
  <c r="J34" i="4"/>
  <c r="H34" i="4"/>
  <c r="L34" i="4" s="1"/>
  <c r="G33" i="4"/>
  <c r="J33" i="4"/>
  <c r="J45" i="4"/>
  <c r="J37" i="4"/>
  <c r="H19" i="4"/>
  <c r="L19" i="4" s="1"/>
  <c r="J22" i="4"/>
  <c r="J3" i="4"/>
  <c r="G47" i="4"/>
  <c r="K47" i="4" s="1"/>
  <c r="G43" i="4"/>
  <c r="K43" i="4" s="1"/>
  <c r="H16" i="4"/>
  <c r="L16" i="4" s="1"/>
  <c r="M18" i="4" s="1"/>
  <c r="J16" i="4"/>
  <c r="H35" i="4"/>
  <c r="L35" i="4" s="1"/>
  <c r="H22" i="4"/>
  <c r="L22" i="4" s="1"/>
  <c r="M23" i="4" s="1"/>
  <c r="J38" i="4"/>
  <c r="D16" i="4"/>
  <c r="E16" i="4" s="1"/>
  <c r="J46" i="4"/>
  <c r="G26" i="4"/>
  <c r="K26" i="4" s="1"/>
  <c r="J35" i="4"/>
  <c r="G45" i="4"/>
  <c r="K45" i="4" s="1"/>
  <c r="J26" i="4"/>
  <c r="G38" i="4"/>
  <c r="K38" i="4" s="1"/>
  <c r="J54" i="4"/>
  <c r="J25" i="4"/>
  <c r="H12" i="4"/>
  <c r="L12" i="4" s="1"/>
  <c r="J51" i="4"/>
  <c r="H58" i="4"/>
  <c r="L58" i="4" s="1"/>
  <c r="G46" i="4"/>
  <c r="K46" i="4" s="1"/>
  <c r="G29" i="4"/>
  <c r="J19" i="4"/>
  <c r="J61" i="4"/>
  <c r="G55" i="4"/>
  <c r="K55" i="4" s="1"/>
  <c r="G25" i="4"/>
  <c r="G21" i="4"/>
  <c r="G63" i="4"/>
  <c r="K63" i="4" s="1"/>
  <c r="G52" i="4"/>
  <c r="K52" i="4" s="1"/>
  <c r="H20" i="4"/>
  <c r="L20" i="4" s="1"/>
  <c r="G20" i="4"/>
  <c r="K20" i="4" s="1"/>
  <c r="G4" i="4"/>
  <c r="K4" i="4" s="1"/>
  <c r="J44" i="4"/>
  <c r="J11" i="4"/>
  <c r="H44" i="4"/>
  <c r="L44" i="4" s="1"/>
  <c r="J4" i="4"/>
  <c r="H47" i="4"/>
  <c r="L47" i="4" s="1"/>
  <c r="H36" i="4"/>
  <c r="L36" i="4" s="1"/>
  <c r="H29" i="4"/>
  <c r="L29" i="4" s="1"/>
  <c r="M30" i="4" s="1"/>
  <c r="G14" i="4"/>
  <c r="K14" i="4" s="1"/>
  <c r="J14" i="4"/>
  <c r="H15" i="4"/>
  <c r="L15" i="4" s="1"/>
  <c r="H11" i="4"/>
  <c r="L11" i="4" s="1"/>
  <c r="J13" i="4"/>
  <c r="H7" i="4"/>
  <c r="L7" i="4" s="1"/>
  <c r="G7" i="4"/>
  <c r="K7" i="4" s="1"/>
  <c r="G6" i="4"/>
  <c r="K6" i="4" s="1"/>
  <c r="J62" i="4"/>
  <c r="J12" i="4"/>
  <c r="H59" i="4"/>
  <c r="L59" i="4" s="1"/>
  <c r="H55" i="4"/>
  <c r="L55" i="4" s="1"/>
  <c r="H52" i="4"/>
  <c r="L52" i="4" s="1"/>
  <c r="H49" i="4"/>
  <c r="L49" i="4" s="1"/>
  <c r="G36" i="4"/>
  <c r="K36" i="4" s="1"/>
  <c r="H9" i="4"/>
  <c r="L9" i="4" s="1"/>
  <c r="J60" i="4"/>
  <c r="J59" i="4"/>
  <c r="J43" i="4"/>
  <c r="J6" i="4"/>
  <c r="G61" i="4"/>
  <c r="K61" i="4" s="1"/>
  <c r="G58" i="4"/>
  <c r="K58" i="4" s="1"/>
  <c r="H51" i="4"/>
  <c r="L51" i="4" s="1"/>
  <c r="J21" i="4"/>
  <c r="J53" i="4"/>
  <c r="H60" i="4"/>
  <c r="L60" i="4" s="1"/>
  <c r="H57" i="4"/>
  <c r="L57" i="4" s="1"/>
  <c r="H50" i="4"/>
  <c r="L50" i="4" s="1"/>
  <c r="G37" i="4"/>
  <c r="K37" i="4" s="1"/>
  <c r="G13" i="4"/>
  <c r="K13" i="4" s="1"/>
  <c r="H10" i="4"/>
  <c r="L10" i="4" s="1"/>
  <c r="H3" i="4"/>
  <c r="L3" i="4" s="1"/>
  <c r="J9" i="4"/>
  <c r="H63" i="4"/>
  <c r="L63" i="4" s="1"/>
  <c r="G53" i="4"/>
  <c r="K53" i="4" s="1"/>
  <c r="G50" i="4"/>
  <c r="K50" i="4" s="1"/>
  <c r="G10" i="4"/>
  <c r="K10" i="4" s="1"/>
  <c r="G5" i="4"/>
  <c r="K5" i="4" s="1"/>
  <c r="J57" i="4"/>
  <c r="J49" i="4"/>
  <c r="J56" i="4"/>
  <c r="J48" i="4"/>
  <c r="J32" i="4"/>
  <c r="J8" i="4"/>
  <c r="H56" i="4"/>
  <c r="L56" i="4" s="1"/>
  <c r="H48" i="4"/>
  <c r="L48" i="4" s="1"/>
  <c r="H32" i="4"/>
  <c r="L32" i="4" s="1"/>
  <c r="H8" i="4"/>
  <c r="L8" i="4" s="1"/>
  <c r="J5" i="4"/>
  <c r="K29" i="4" l="1"/>
  <c r="K25" i="4"/>
  <c r="K33" i="4"/>
  <c r="K21" i="4"/>
  <c r="D19" i="4"/>
  <c r="E19" i="4" s="1"/>
  <c r="D20" i="4" s="1"/>
  <c r="E20" i="4" s="1"/>
  <c r="D21" i="4" s="1"/>
  <c r="E21" i="4" s="1"/>
  <c r="D22" i="4" s="1"/>
  <c r="E22" i="4" s="1"/>
  <c r="D25" i="4" s="1"/>
  <c r="E25" i="4" s="1"/>
  <c r="D26" i="4" s="1"/>
  <c r="E26" i="4" s="1"/>
  <c r="D29" i="4" s="1"/>
  <c r="E29" i="4" s="1"/>
  <c r="D32" i="4" s="1"/>
  <c r="E32" i="4" s="1"/>
  <c r="D33" i="4" s="1"/>
  <c r="E33" i="4" s="1"/>
  <c r="D34" i="4" s="1"/>
  <c r="E34" i="4" s="1"/>
  <c r="D35" i="4" s="1"/>
  <c r="E35" i="4" s="1"/>
  <c r="D36" i="4" s="1"/>
  <c r="E36" i="4" s="1"/>
  <c r="D37" i="4" s="1"/>
  <c r="E37" i="4" s="1"/>
  <c r="D38" i="4" s="1"/>
  <c r="E38" i="4" s="1"/>
  <c r="D39" i="4" s="1"/>
  <c r="E39" i="4" l="1"/>
  <c r="D40" i="4" l="1"/>
  <c r="E40" i="4" l="1"/>
  <c r="D41" i="4" l="1"/>
  <c r="E41" i="4" l="1"/>
  <c r="D42" i="4" l="1"/>
  <c r="E42" i="4" l="1"/>
  <c r="D43" i="4" l="1"/>
  <c r="E43" i="4" s="1"/>
  <c r="D44" i="4" s="1"/>
  <c r="E44" i="4" s="1"/>
  <c r="D45" i="4" s="1"/>
  <c r="E45" i="4" s="1"/>
  <c r="D46" i="4" s="1"/>
  <c r="E46" i="4" s="1"/>
  <c r="D47" i="4" s="1"/>
  <c r="E47" i="4" s="1"/>
  <c r="D48" i="4" s="1"/>
  <c r="E48" i="4" s="1"/>
  <c r="D49" i="4" s="1"/>
  <c r="E49" i="4" s="1"/>
  <c r="D50" i="4" s="1"/>
  <c r="E50" i="4" s="1"/>
  <c r="D51" i="4" s="1"/>
  <c r="E51" i="4" s="1"/>
  <c r="D52" i="4" s="1"/>
  <c r="E52" i="4" s="1"/>
  <c r="D53" i="4" s="1"/>
  <c r="E53" i="4" s="1"/>
  <c r="D54" i="4" s="1"/>
  <c r="E54" i="4" s="1"/>
  <c r="D55" i="4" s="1"/>
  <c r="E55" i="4" s="1"/>
  <c r="D56" i="4" s="1"/>
  <c r="E56" i="4" s="1"/>
  <c r="D57" i="4" s="1"/>
  <c r="E57" i="4" s="1"/>
  <c r="D58" i="4" s="1"/>
  <c r="E58" i="4" s="1"/>
  <c r="D59" i="4" s="1"/>
  <c r="E59" i="4" s="1"/>
  <c r="D60" i="4" s="1"/>
  <c r="E60" i="4" s="1"/>
  <c r="E61" i="4" s="1"/>
  <c r="D62" i="4" s="1"/>
  <c r="E62" i="4" s="1"/>
  <c r="D63" i="4" s="1"/>
  <c r="E63" i="4" s="1"/>
</calcChain>
</file>

<file path=xl/sharedStrings.xml><?xml version="1.0" encoding="utf-8"?>
<sst xmlns="http://schemas.openxmlformats.org/spreadsheetml/2006/main" count="136" uniqueCount="54">
  <si>
    <t>Kolom1</t>
  </si>
  <si>
    <t>afkorting</t>
  </si>
  <si>
    <t>% van H3</t>
  </si>
  <si>
    <t>Aankomst</t>
  </si>
  <si>
    <t>Vertrek</t>
  </si>
  <si>
    <t>week        (vr-vr)</t>
  </si>
  <si>
    <t>weekend (vr-ma)</t>
  </si>
  <si>
    <t>midweek (ma-vr)</t>
  </si>
  <si>
    <t>afwijkend</t>
  </si>
  <si>
    <t>nachtprijs week</t>
  </si>
  <si>
    <t>nachtprijs weekend</t>
  </si>
  <si>
    <t>nachtprijs midweek</t>
  </si>
  <si>
    <t>afwijking dmv toepassen toeslag/  korting</t>
  </si>
  <si>
    <t>Laagseizoen</t>
  </si>
  <si>
    <t>L</t>
  </si>
  <si>
    <t>M1</t>
  </si>
  <si>
    <t>voorjaarsvakantie Noord</t>
  </si>
  <si>
    <t>Paasvakantie Belgie en NRW</t>
  </si>
  <si>
    <t>M3</t>
  </si>
  <si>
    <t>Paasvakantie Belgie en NRW (en Paasweek pasen = 5/6 april)</t>
  </si>
  <si>
    <t>Lang weekend Pasen (pasen  = 5/6 april)</t>
  </si>
  <si>
    <t>Korte midweek Pasen</t>
  </si>
  <si>
    <t>M2</t>
  </si>
  <si>
    <t>Middenseizoen</t>
  </si>
  <si>
    <t>Meivakantie</t>
  </si>
  <si>
    <t>Korte midweek Hemelvaart</t>
  </si>
  <si>
    <t>H1</t>
  </si>
  <si>
    <t>Lang weekend Hemelvaart</t>
  </si>
  <si>
    <t>Lang weekend Pinksteren</t>
  </si>
  <si>
    <t>Korte midweek Pinksteren</t>
  </si>
  <si>
    <t>H2</t>
  </si>
  <si>
    <t>H3</t>
  </si>
  <si>
    <t>Kerstvakantie (NL/BE/DE)</t>
  </si>
  <si>
    <t>voorjaarsvakantie Zuid</t>
  </si>
  <si>
    <t>Paasvakantie Belgie en NRW (en Paasweek pasen = 28/29 maartl)</t>
  </si>
  <si>
    <t>Hemelvaart (donderdag 6 mei) week</t>
  </si>
  <si>
    <t>Week Pinksteren (zo/ma 16/17 mei)</t>
  </si>
  <si>
    <t>korte midweek Fronleichnam (donderdag 27 mei 2027)</t>
  </si>
  <si>
    <t>Lang weekend Fronleichnam (donderdag 27 mei 2027)</t>
  </si>
  <si>
    <t>Middenseizoen (zomervakantie Hessen)</t>
  </si>
  <si>
    <t>zomervakantie (zomervakantie Hessen en BE)</t>
  </si>
  <si>
    <t>zomervakantie (Noord, Hessen, Nieders., BE)</t>
  </si>
  <si>
    <t>zomervakantie (Zuid, NRW, BE)</t>
  </si>
  <si>
    <t>zomervakantie (Noord, midden, NRW, Hessen, Niedersachsen, BE)</t>
  </si>
  <si>
    <t>zomervakantie (Noord, midden, zuid, NRW, Hessen, Niedersachsen, BE)</t>
  </si>
  <si>
    <t>zomervakantie (Noord, midden, zuid, NRW, Niedersachsen, BE)</t>
  </si>
  <si>
    <t>zomervakantie (Zuid, NRW, Niedersachsen, BE)</t>
  </si>
  <si>
    <t>zomervakantie (Zuid, BE)</t>
  </si>
  <si>
    <t>Herfstvakantie Hessen</t>
  </si>
  <si>
    <t>Herfstvakantie regio Noord en Hessen</t>
  </si>
  <si>
    <t>Herfstvakantie regio Noord en Niedersachsen</t>
  </si>
  <si>
    <t xml:space="preserve">Herfstvakantie regio midden, regio zuid, Niedersachsen en NRW </t>
  </si>
  <si>
    <t xml:space="preserve">Herfstvakantie NRW en Vlaanderen </t>
  </si>
  <si>
    <t>Huurprijs (kale huur) van de duurste week 2027 invullen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</si>
</sst>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[$-F800]dddd\,\ mmmm\ dd\,\ yyyy"/>
    <numFmt numFmtId="165" formatCode="&quot;€&quot;\ 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4" xfId="0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6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5" fontId="2" fillId="0" borderId="4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165" fontId="1" fillId="3" borderId="1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5" fontId="0" fillId="0" borderId="0" xfId="0" applyNumberFormat="1" applyAlignment="1">
      <alignment wrapText="1"/>
    </xf>
    <xf numFmtId="0" fontId="8" fillId="0" borderId="5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5" fontId="5" fillId="4" borderId="1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wrapText="1"/>
    </xf>
  </cellXfs>
  <cellStyles count="1">
    <cellStyle name="Standaard" xfId="0" builtinId="0"/>
  </cellStyles>
  <dxfs count="30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€&quot;\ #,##0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$-F800]dddd\,\ mmmm\ dd\,\ 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[$-F800]dddd\,\ mmmm\ dd\,\ yyyy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$-F800]dddd\,\ mmmm\ dd\,\ 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[$-F800]dddd\,\ mmmm\ dd\,\ yyyy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0</xdr:col>
      <xdr:colOff>859790</xdr:colOff>
      <xdr:row>1</xdr:row>
      <xdr:rowOff>21622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FE6650B-6A0A-4666-90CD-48B1A0A7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1"/>
          <a:ext cx="866775" cy="5321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E1EB8A-EAD5-475C-83C1-AB22D803AB11}" name="Tabel13" displayName="Tabel13" ref="A1:M63" totalsRowShown="0" headerRowDxfId="29" dataDxfId="27" headerRowBorderDxfId="28" tableBorderDxfId="26">
  <tableColumns count="13">
    <tableColumn id="1" xr3:uid="{2D1D08B4-67C0-4180-B098-E8462DBB4A51}" name="Kolom1" dataDxfId="25" totalsRowDxfId="24"/>
    <tableColumn id="2" xr3:uid="{4390D9D7-E2B1-4BC3-9A68-3203990D0F44}" name="afkorting" dataDxfId="23" totalsRowDxfId="22"/>
    <tableColumn id="3" xr3:uid="{C12CA44C-DFC0-4B00-B517-BD230B44ADCC}" name="% van H3" dataDxfId="21" totalsRowDxfId="20"/>
    <tableColumn id="4" xr3:uid="{CF4759E2-0184-4320-B8DC-5263B828713A}" name="Aankomst" dataDxfId="19" totalsRowDxfId="18"/>
    <tableColumn id="5" xr3:uid="{1A7B4E28-F833-4B3A-8045-27607FFD3A7A}" name="Vertrek" dataDxfId="17" totalsRowDxfId="16"/>
    <tableColumn id="6" xr3:uid="{12547E89-C0A3-4644-8225-68BD3DA9A1FA}" name="week        (vr-vr)" dataDxfId="15" totalsRowDxfId="14"/>
    <tableColumn id="7" xr3:uid="{B8016E6A-FE25-40C6-931C-BB443AA60F55}" name="weekend (vr-ma)" dataDxfId="13" totalsRowDxfId="12"/>
    <tableColumn id="8" xr3:uid="{1B16C8A6-FD2C-4860-A9BD-00334AD94700}" name="midweek (ma-vr)" dataDxfId="11" totalsRowDxfId="10"/>
    <tableColumn id="9" xr3:uid="{5556EBBC-E784-418B-8C7A-4B6359BB4C34}" name="afwijkend" dataDxfId="9" totalsRowDxfId="8"/>
    <tableColumn id="10" xr3:uid="{9BBAC262-CFCD-40FB-AB74-191C118B4435}" name="nachtprijs week" dataDxfId="7" totalsRowDxfId="6">
      <calculatedColumnFormula>F2/7</calculatedColumnFormula>
    </tableColumn>
    <tableColumn id="11" xr3:uid="{FA3F22EA-CEFB-43BC-8B96-F1CC008CD955}" name="nachtprijs weekend" dataDxfId="5" totalsRowDxfId="4">
      <calculatedColumnFormula>G2/3</calculatedColumnFormula>
    </tableColumn>
    <tableColumn id="12" xr3:uid="{35CCD65F-8ED5-4780-A79A-B3BFA1C62F16}" name="nachtprijs midweek" dataDxfId="3" totalsRowDxfId="2">
      <calculatedColumnFormula>H2/4</calculatedColumnFormula>
    </tableColumn>
    <tableColumn id="13" xr3:uid="{5542542A-4A11-4EF6-9E30-471672CE8894}" name="afwijking dmv toepassen toeslag/  korting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topLeftCell="A4" zoomScaleNormal="100" workbookViewId="0">
      <selection activeCell="C63" sqref="C63"/>
    </sheetView>
  </sheetViews>
  <sheetFormatPr defaultColWidth="8.85546875" defaultRowHeight="15" x14ac:dyDescent="0.25"/>
  <cols>
    <col min="1" max="1" width="74.28515625" style="20" customWidth="1"/>
    <col min="2" max="2" width="9" style="19" bestFit="1" customWidth="1"/>
    <col min="3" max="3" width="8.85546875" style="19" bestFit="1" customWidth="1"/>
    <col min="4" max="4" width="26.85546875" style="19" bestFit="1" customWidth="1"/>
    <col min="5" max="5" width="25" style="19" customWidth="1"/>
    <col min="6" max="6" width="8" style="19" bestFit="1" customWidth="1"/>
    <col min="7" max="8" width="9.28515625" style="21" bestFit="1" customWidth="1"/>
    <col min="9" max="9" width="8.28515625" style="19" customWidth="1"/>
    <col min="10" max="10" width="15.28515625" style="19" bestFit="1" customWidth="1"/>
    <col min="11" max="12" width="9.7109375" style="21" bestFit="1" customWidth="1"/>
    <col min="13" max="13" width="13.7109375" style="19" customWidth="1"/>
    <col min="14" max="16384" width="8.85546875" style="19"/>
  </cols>
  <sheetData>
    <row r="1" spans="1:14" s="10" customFormat="1" ht="43.5" customHeight="1" x14ac:dyDescent="0.25">
      <c r="A1" s="7" t="s">
        <v>0</v>
      </c>
      <c r="B1" s="1" t="s">
        <v>1</v>
      </c>
      <c r="C1" s="1" t="s">
        <v>2</v>
      </c>
      <c r="D1" s="8" t="s">
        <v>3</v>
      </c>
      <c r="E1" s="8" t="s">
        <v>4</v>
      </c>
      <c r="F1" s="1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9"/>
    </row>
    <row r="2" spans="1:14" s="10" customFormat="1" ht="26.25" x14ac:dyDescent="0.4">
      <c r="A2" s="6" t="s">
        <v>53</v>
      </c>
      <c r="B2" s="3"/>
      <c r="C2" s="3"/>
      <c r="D2" s="11">
        <v>1000</v>
      </c>
      <c r="E2" s="12"/>
      <c r="F2" s="13"/>
      <c r="G2" s="13"/>
      <c r="H2" s="13"/>
      <c r="I2" s="5"/>
      <c r="J2" s="2"/>
      <c r="K2" s="5"/>
      <c r="L2" s="5"/>
      <c r="M2" s="3"/>
      <c r="N2" s="9"/>
    </row>
    <row r="3" spans="1:14" x14ac:dyDescent="0.25">
      <c r="A3" s="22" t="s">
        <v>32</v>
      </c>
      <c r="B3" s="15" t="s">
        <v>26</v>
      </c>
      <c r="C3" s="15">
        <v>0.75</v>
      </c>
      <c r="D3" s="24">
        <v>46388</v>
      </c>
      <c r="E3" s="24">
        <f>D3+7</f>
        <v>46395</v>
      </c>
      <c r="F3" s="18">
        <f>MROUND($D$2*C3,7)</f>
        <v>749</v>
      </c>
      <c r="G3" s="18">
        <f t="shared" ref="G3:G63" si="0">MROUND((F3/7)*4.5,3)</f>
        <v>483</v>
      </c>
      <c r="H3" s="18">
        <f t="shared" ref="H3:H63" si="1">MROUND((F3/7)*4,4)</f>
        <v>428</v>
      </c>
      <c r="I3" s="18"/>
      <c r="J3" s="18">
        <f t="shared" ref="J3:J38" si="2">F3/7</f>
        <v>107</v>
      </c>
      <c r="K3" s="18">
        <f t="shared" ref="K3:K38" si="3">G3/3</f>
        <v>161</v>
      </c>
      <c r="L3" s="18">
        <f t="shared" ref="L3:L38" si="4">H3/4</f>
        <v>107</v>
      </c>
      <c r="M3" s="15"/>
    </row>
    <row r="4" spans="1:14" x14ac:dyDescent="0.25">
      <c r="A4" s="14" t="s">
        <v>13</v>
      </c>
      <c r="B4" s="15" t="s">
        <v>14</v>
      </c>
      <c r="C4" s="15">
        <v>0.4</v>
      </c>
      <c r="D4" s="23">
        <f>E3</f>
        <v>46395</v>
      </c>
      <c r="E4" s="23">
        <f>D4+7</f>
        <v>46402</v>
      </c>
      <c r="F4" s="18">
        <f>MROUND($D$2*C4,7)</f>
        <v>399</v>
      </c>
      <c r="G4" s="18">
        <f t="shared" si="0"/>
        <v>258</v>
      </c>
      <c r="H4" s="18">
        <f t="shared" si="1"/>
        <v>228</v>
      </c>
      <c r="I4" s="18"/>
      <c r="J4" s="18">
        <f t="shared" si="2"/>
        <v>57</v>
      </c>
      <c r="K4" s="18">
        <f t="shared" si="3"/>
        <v>86</v>
      </c>
      <c r="L4" s="18">
        <f t="shared" si="4"/>
        <v>57</v>
      </c>
      <c r="M4" s="15"/>
    </row>
    <row r="5" spans="1:14" x14ac:dyDescent="0.25">
      <c r="A5" s="14" t="s">
        <v>13</v>
      </c>
      <c r="B5" s="15" t="s">
        <v>14</v>
      </c>
      <c r="C5" s="15">
        <v>0.4</v>
      </c>
      <c r="D5" s="23">
        <f t="shared" ref="D5:D63" si="5">E4</f>
        <v>46402</v>
      </c>
      <c r="E5" s="23">
        <f t="shared" ref="E5:E63" si="6">D5+7</f>
        <v>46409</v>
      </c>
      <c r="F5" s="18">
        <f t="shared" ref="F3:F63" si="7">MROUND($D$2*C5,7)</f>
        <v>399</v>
      </c>
      <c r="G5" s="18">
        <f t="shared" si="0"/>
        <v>258</v>
      </c>
      <c r="H5" s="18">
        <f t="shared" si="1"/>
        <v>228</v>
      </c>
      <c r="I5" s="18"/>
      <c r="J5" s="18">
        <f t="shared" si="2"/>
        <v>57</v>
      </c>
      <c r="K5" s="18">
        <f t="shared" si="3"/>
        <v>86</v>
      </c>
      <c r="L5" s="18">
        <f t="shared" si="4"/>
        <v>57</v>
      </c>
      <c r="M5" s="15"/>
    </row>
    <row r="6" spans="1:14" x14ac:dyDescent="0.25">
      <c r="A6" s="14" t="s">
        <v>13</v>
      </c>
      <c r="B6" s="15" t="s">
        <v>14</v>
      </c>
      <c r="C6" s="15">
        <v>0.4</v>
      </c>
      <c r="D6" s="23">
        <f t="shared" si="5"/>
        <v>46409</v>
      </c>
      <c r="E6" s="23">
        <f t="shared" si="6"/>
        <v>46416</v>
      </c>
      <c r="F6" s="18">
        <f t="shared" si="7"/>
        <v>399</v>
      </c>
      <c r="G6" s="18">
        <f t="shared" si="0"/>
        <v>258</v>
      </c>
      <c r="H6" s="18">
        <f t="shared" si="1"/>
        <v>228</v>
      </c>
      <c r="I6" s="18"/>
      <c r="J6" s="18">
        <f t="shared" si="2"/>
        <v>57</v>
      </c>
      <c r="K6" s="18">
        <f t="shared" si="3"/>
        <v>86</v>
      </c>
      <c r="L6" s="18">
        <f t="shared" si="4"/>
        <v>57</v>
      </c>
      <c r="M6" s="15"/>
    </row>
    <row r="7" spans="1:14" x14ac:dyDescent="0.25">
      <c r="A7" s="14" t="s">
        <v>13</v>
      </c>
      <c r="B7" s="15" t="s">
        <v>14</v>
      </c>
      <c r="C7" s="15">
        <v>0.4</v>
      </c>
      <c r="D7" s="23">
        <f t="shared" si="5"/>
        <v>46416</v>
      </c>
      <c r="E7" s="23">
        <f t="shared" si="6"/>
        <v>46423</v>
      </c>
      <c r="F7" s="18">
        <f t="shared" si="7"/>
        <v>399</v>
      </c>
      <c r="G7" s="18">
        <f t="shared" si="0"/>
        <v>258</v>
      </c>
      <c r="H7" s="18">
        <f t="shared" si="1"/>
        <v>228</v>
      </c>
      <c r="I7" s="18"/>
      <c r="J7" s="18">
        <f t="shared" si="2"/>
        <v>57</v>
      </c>
      <c r="K7" s="18">
        <f t="shared" si="3"/>
        <v>86</v>
      </c>
      <c r="L7" s="18">
        <f t="shared" si="4"/>
        <v>57</v>
      </c>
      <c r="M7" s="15"/>
    </row>
    <row r="8" spans="1:14" x14ac:dyDescent="0.25">
      <c r="A8" s="14" t="s">
        <v>13</v>
      </c>
      <c r="B8" s="15" t="s">
        <v>14</v>
      </c>
      <c r="C8" s="15">
        <v>0.4</v>
      </c>
      <c r="D8" s="23">
        <f t="shared" si="5"/>
        <v>46423</v>
      </c>
      <c r="E8" s="23">
        <f t="shared" si="6"/>
        <v>46430</v>
      </c>
      <c r="F8" s="18">
        <f t="shared" si="7"/>
        <v>399</v>
      </c>
      <c r="G8" s="18">
        <f t="shared" si="0"/>
        <v>258</v>
      </c>
      <c r="H8" s="18">
        <f t="shared" si="1"/>
        <v>228</v>
      </c>
      <c r="I8" s="18"/>
      <c r="J8" s="18">
        <f t="shared" si="2"/>
        <v>57</v>
      </c>
      <c r="K8" s="18">
        <f t="shared" si="3"/>
        <v>86</v>
      </c>
      <c r="L8" s="18">
        <f t="shared" si="4"/>
        <v>57</v>
      </c>
      <c r="M8" s="15"/>
    </row>
    <row r="9" spans="1:14" x14ac:dyDescent="0.25">
      <c r="A9" s="14" t="s">
        <v>33</v>
      </c>
      <c r="B9" s="15" t="s">
        <v>15</v>
      </c>
      <c r="C9" s="15">
        <v>0.5</v>
      </c>
      <c r="D9" s="23">
        <f t="shared" si="5"/>
        <v>46430</v>
      </c>
      <c r="E9" s="23">
        <f t="shared" si="6"/>
        <v>46437</v>
      </c>
      <c r="F9" s="18">
        <f t="shared" si="7"/>
        <v>497</v>
      </c>
      <c r="G9" s="18">
        <f t="shared" si="0"/>
        <v>321</v>
      </c>
      <c r="H9" s="18">
        <f t="shared" si="1"/>
        <v>284</v>
      </c>
      <c r="I9" s="18"/>
      <c r="J9" s="18">
        <f t="shared" si="2"/>
        <v>71</v>
      </c>
      <c r="K9" s="18">
        <f t="shared" si="3"/>
        <v>107</v>
      </c>
      <c r="L9" s="18">
        <f t="shared" si="4"/>
        <v>71</v>
      </c>
      <c r="M9" s="15"/>
    </row>
    <row r="10" spans="1:14" x14ac:dyDescent="0.25">
      <c r="A10" s="14" t="s">
        <v>16</v>
      </c>
      <c r="B10" s="15" t="s">
        <v>15</v>
      </c>
      <c r="C10" s="15">
        <v>0.5</v>
      </c>
      <c r="D10" s="23">
        <f t="shared" si="5"/>
        <v>46437</v>
      </c>
      <c r="E10" s="23">
        <f t="shared" si="6"/>
        <v>46444</v>
      </c>
      <c r="F10" s="18">
        <f t="shared" si="7"/>
        <v>497</v>
      </c>
      <c r="G10" s="18">
        <f t="shared" si="0"/>
        <v>321</v>
      </c>
      <c r="H10" s="18">
        <f t="shared" si="1"/>
        <v>284</v>
      </c>
      <c r="I10" s="18"/>
      <c r="J10" s="18">
        <f t="shared" si="2"/>
        <v>71</v>
      </c>
      <c r="K10" s="18">
        <f t="shared" si="3"/>
        <v>107</v>
      </c>
      <c r="L10" s="18">
        <f t="shared" si="4"/>
        <v>71</v>
      </c>
      <c r="M10" s="15"/>
    </row>
    <row r="11" spans="1:14" x14ac:dyDescent="0.25">
      <c r="A11" s="14" t="s">
        <v>13</v>
      </c>
      <c r="B11" s="15" t="s">
        <v>14</v>
      </c>
      <c r="C11" s="15">
        <v>0.4</v>
      </c>
      <c r="D11" s="23">
        <f t="shared" si="5"/>
        <v>46444</v>
      </c>
      <c r="E11" s="23">
        <f t="shared" si="6"/>
        <v>46451</v>
      </c>
      <c r="F11" s="18">
        <f t="shared" si="7"/>
        <v>399</v>
      </c>
      <c r="G11" s="18">
        <f t="shared" si="0"/>
        <v>258</v>
      </c>
      <c r="H11" s="18">
        <f t="shared" si="1"/>
        <v>228</v>
      </c>
      <c r="I11" s="18"/>
      <c r="J11" s="18">
        <f t="shared" si="2"/>
        <v>57</v>
      </c>
      <c r="K11" s="18">
        <f t="shared" si="3"/>
        <v>86</v>
      </c>
      <c r="L11" s="18">
        <f t="shared" si="4"/>
        <v>57</v>
      </c>
      <c r="M11" s="15"/>
    </row>
    <row r="12" spans="1:14" x14ac:dyDescent="0.25">
      <c r="A12" s="14" t="s">
        <v>13</v>
      </c>
      <c r="B12" s="15" t="s">
        <v>14</v>
      </c>
      <c r="C12" s="15">
        <v>0.4</v>
      </c>
      <c r="D12" s="23">
        <f t="shared" si="5"/>
        <v>46451</v>
      </c>
      <c r="E12" s="23">
        <f t="shared" si="6"/>
        <v>46458</v>
      </c>
      <c r="F12" s="18">
        <f t="shared" si="7"/>
        <v>399</v>
      </c>
      <c r="G12" s="18">
        <f t="shared" si="0"/>
        <v>258</v>
      </c>
      <c r="H12" s="18">
        <f t="shared" si="1"/>
        <v>228</v>
      </c>
      <c r="I12" s="18"/>
      <c r="J12" s="18">
        <f t="shared" si="2"/>
        <v>57</v>
      </c>
      <c r="K12" s="18">
        <f t="shared" si="3"/>
        <v>86</v>
      </c>
      <c r="L12" s="18">
        <f t="shared" si="4"/>
        <v>57</v>
      </c>
      <c r="M12" s="15"/>
    </row>
    <row r="13" spans="1:14" x14ac:dyDescent="0.25">
      <c r="A13" s="14" t="s">
        <v>13</v>
      </c>
      <c r="B13" s="15" t="s">
        <v>14</v>
      </c>
      <c r="C13" s="15">
        <v>0.4</v>
      </c>
      <c r="D13" s="23">
        <f t="shared" si="5"/>
        <v>46458</v>
      </c>
      <c r="E13" s="23">
        <f t="shared" si="6"/>
        <v>46465</v>
      </c>
      <c r="F13" s="18">
        <f t="shared" si="7"/>
        <v>399</v>
      </c>
      <c r="G13" s="18">
        <f t="shared" si="0"/>
        <v>258</v>
      </c>
      <c r="H13" s="18">
        <f t="shared" si="1"/>
        <v>228</v>
      </c>
      <c r="I13" s="18"/>
      <c r="J13" s="18">
        <f t="shared" si="2"/>
        <v>57</v>
      </c>
      <c r="K13" s="18">
        <f t="shared" si="3"/>
        <v>86</v>
      </c>
      <c r="L13" s="18">
        <f t="shared" si="4"/>
        <v>57</v>
      </c>
      <c r="M13" s="15"/>
    </row>
    <row r="14" spans="1:14" x14ac:dyDescent="0.25">
      <c r="A14" s="14" t="s">
        <v>17</v>
      </c>
      <c r="B14" s="15" t="s">
        <v>18</v>
      </c>
      <c r="C14" s="15">
        <v>0.7</v>
      </c>
      <c r="D14" s="23">
        <f t="shared" si="5"/>
        <v>46465</v>
      </c>
      <c r="E14" s="23">
        <f t="shared" si="6"/>
        <v>46472</v>
      </c>
      <c r="F14" s="18">
        <f t="shared" si="7"/>
        <v>700</v>
      </c>
      <c r="G14" s="18">
        <f t="shared" si="0"/>
        <v>450</v>
      </c>
      <c r="H14" s="18">
        <f t="shared" si="1"/>
        <v>400</v>
      </c>
      <c r="I14" s="18"/>
      <c r="J14" s="18">
        <f t="shared" si="2"/>
        <v>100</v>
      </c>
      <c r="K14" s="18">
        <f t="shared" si="3"/>
        <v>150</v>
      </c>
      <c r="L14" s="18">
        <f t="shared" si="4"/>
        <v>100</v>
      </c>
      <c r="M14" s="15"/>
    </row>
    <row r="15" spans="1:14" x14ac:dyDescent="0.25">
      <c r="A15" s="14" t="s">
        <v>19</v>
      </c>
      <c r="B15" s="15" t="s">
        <v>18</v>
      </c>
      <c r="C15" s="15">
        <v>0.7</v>
      </c>
      <c r="D15" s="23">
        <f t="shared" si="5"/>
        <v>46472</v>
      </c>
      <c r="E15" s="23">
        <f t="shared" si="6"/>
        <v>46479</v>
      </c>
      <c r="F15" s="18">
        <f t="shared" si="7"/>
        <v>700</v>
      </c>
      <c r="G15" s="18">
        <f>MROUND((F15/7)*4.5,3)</f>
        <v>450</v>
      </c>
      <c r="H15" s="18">
        <f t="shared" si="1"/>
        <v>400</v>
      </c>
      <c r="I15" s="18"/>
      <c r="J15" s="18">
        <f t="shared" si="2"/>
        <v>100</v>
      </c>
      <c r="K15" s="18">
        <f t="shared" si="3"/>
        <v>150</v>
      </c>
      <c r="L15" s="18">
        <f t="shared" si="4"/>
        <v>100</v>
      </c>
      <c r="M15" s="15"/>
    </row>
    <row r="16" spans="1:14" x14ac:dyDescent="0.25">
      <c r="A16" s="14" t="s">
        <v>34</v>
      </c>
      <c r="B16" s="15" t="s">
        <v>18</v>
      </c>
      <c r="C16" s="15">
        <v>0.7</v>
      </c>
      <c r="D16" s="23">
        <f t="shared" si="5"/>
        <v>46479</v>
      </c>
      <c r="E16" s="23">
        <f t="shared" si="6"/>
        <v>46486</v>
      </c>
      <c r="F16" s="18">
        <f t="shared" si="7"/>
        <v>700</v>
      </c>
      <c r="G16" s="18">
        <f t="shared" si="0"/>
        <v>450</v>
      </c>
      <c r="H16" s="18">
        <f t="shared" si="1"/>
        <v>400</v>
      </c>
      <c r="I16" s="18"/>
      <c r="J16" s="18">
        <f t="shared" si="2"/>
        <v>100</v>
      </c>
      <c r="K16" s="18">
        <f t="shared" si="3"/>
        <v>150</v>
      </c>
      <c r="L16" s="18">
        <f t="shared" si="4"/>
        <v>100</v>
      </c>
      <c r="M16" s="15"/>
    </row>
    <row r="17" spans="1:13" x14ac:dyDescent="0.25">
      <c r="A17" s="14" t="s">
        <v>20</v>
      </c>
      <c r="B17" s="15" t="s">
        <v>18</v>
      </c>
      <c r="C17" s="15">
        <v>0.7</v>
      </c>
      <c r="D17" s="16">
        <v>46472</v>
      </c>
      <c r="E17" s="16">
        <v>46476</v>
      </c>
      <c r="F17" s="17">
        <f>MROUND($D$2*C17,7)</f>
        <v>700</v>
      </c>
      <c r="G17" s="17">
        <f t="shared" ref="G17" si="8">MROUND((F17/7)*4.5,3)</f>
        <v>450</v>
      </c>
      <c r="H17" s="17">
        <f t="shared" ref="H17" si="9">MROUND((F17/7)*4,4)</f>
        <v>400</v>
      </c>
      <c r="I17" s="18">
        <f>(F17/7)*5</f>
        <v>500</v>
      </c>
      <c r="J17" s="17">
        <f>F17/7</f>
        <v>100</v>
      </c>
      <c r="K17" s="17">
        <f t="shared" ref="K17" si="10">G17/3</f>
        <v>150</v>
      </c>
      <c r="L17" s="17">
        <f t="shared" ref="L17" si="11">H17/4</f>
        <v>100</v>
      </c>
      <c r="M17" s="18">
        <f>I17-G17-L17</f>
        <v>-50</v>
      </c>
    </row>
    <row r="18" spans="1:13" x14ac:dyDescent="0.25">
      <c r="A18" s="14" t="s">
        <v>21</v>
      </c>
      <c r="B18" s="15" t="s">
        <v>22</v>
      </c>
      <c r="C18" s="15">
        <v>0.7</v>
      </c>
      <c r="D18" s="16">
        <v>46476</v>
      </c>
      <c r="E18" s="16">
        <v>46479</v>
      </c>
      <c r="F18" s="17">
        <f>MROUND($D$2*C18,7)</f>
        <v>700</v>
      </c>
      <c r="G18" s="17">
        <f t="shared" ref="G18" si="12">MROUND((F18/7)*4.5,3)</f>
        <v>450</v>
      </c>
      <c r="H18" s="17">
        <f t="shared" ref="H18" si="13">MROUND((F18/7)*4,4)</f>
        <v>400</v>
      </c>
      <c r="I18" s="18">
        <f>(F18/7)*3</f>
        <v>300</v>
      </c>
      <c r="J18" s="17">
        <f t="shared" ref="J18" si="14">F18/7</f>
        <v>100</v>
      </c>
      <c r="K18" s="17">
        <f t="shared" ref="K18" si="15">G18/3</f>
        <v>150</v>
      </c>
      <c r="L18" s="17">
        <f t="shared" ref="L18" si="16">H18/4</f>
        <v>100</v>
      </c>
      <c r="M18" s="18">
        <f>I18-(3*L16)</f>
        <v>0</v>
      </c>
    </row>
    <row r="19" spans="1:13" x14ac:dyDescent="0.25">
      <c r="A19" s="14" t="s">
        <v>23</v>
      </c>
      <c r="B19" s="15" t="s">
        <v>22</v>
      </c>
      <c r="C19" s="15">
        <v>0.6</v>
      </c>
      <c r="D19" s="23">
        <f>E16</f>
        <v>46486</v>
      </c>
      <c r="E19" s="23">
        <f t="shared" si="6"/>
        <v>46493</v>
      </c>
      <c r="F19" s="18">
        <f>MROUND($D$2*C19,7)</f>
        <v>602</v>
      </c>
      <c r="G19" s="18">
        <f t="shared" ref="G19" si="17">MROUND((F19/7)*4.5,3)</f>
        <v>387</v>
      </c>
      <c r="H19" s="18">
        <f t="shared" ref="H19" si="18">MROUND((F19/7)*4,4)</f>
        <v>344</v>
      </c>
      <c r="I19" s="18"/>
      <c r="J19" s="18">
        <f t="shared" si="2"/>
        <v>86</v>
      </c>
      <c r="K19" s="18">
        <f t="shared" si="3"/>
        <v>129</v>
      </c>
      <c r="L19" s="18">
        <f t="shared" si="4"/>
        <v>86</v>
      </c>
      <c r="M19" s="15"/>
    </row>
    <row r="20" spans="1:13" x14ac:dyDescent="0.25">
      <c r="A20" s="14" t="s">
        <v>23</v>
      </c>
      <c r="B20" s="15" t="s">
        <v>22</v>
      </c>
      <c r="C20" s="15">
        <v>0.6</v>
      </c>
      <c r="D20" s="23">
        <f t="shared" si="5"/>
        <v>46493</v>
      </c>
      <c r="E20" s="23">
        <f t="shared" si="6"/>
        <v>46500</v>
      </c>
      <c r="F20" s="18">
        <f>MROUND($D$2*C20,7)</f>
        <v>602</v>
      </c>
      <c r="G20" s="18">
        <f t="shared" si="0"/>
        <v>387</v>
      </c>
      <c r="H20" s="18">
        <f t="shared" si="1"/>
        <v>344</v>
      </c>
      <c r="I20" s="18"/>
      <c r="J20" s="18">
        <f t="shared" si="2"/>
        <v>86</v>
      </c>
      <c r="K20" s="18">
        <f t="shared" si="3"/>
        <v>129</v>
      </c>
      <c r="L20" s="18">
        <f t="shared" si="4"/>
        <v>86</v>
      </c>
      <c r="M20" s="15"/>
    </row>
    <row r="21" spans="1:13" x14ac:dyDescent="0.25">
      <c r="A21" s="14" t="s">
        <v>24</v>
      </c>
      <c r="B21" s="15" t="s">
        <v>18</v>
      </c>
      <c r="C21" s="15">
        <v>0.7</v>
      </c>
      <c r="D21" s="23">
        <f>E20</f>
        <v>46500</v>
      </c>
      <c r="E21" s="23">
        <f t="shared" si="6"/>
        <v>46507</v>
      </c>
      <c r="F21" s="18">
        <f>MROUND($D$2*C21,7)</f>
        <v>700</v>
      </c>
      <c r="G21" s="18">
        <f t="shared" si="0"/>
        <v>450</v>
      </c>
      <c r="H21" s="18">
        <f t="shared" si="1"/>
        <v>400</v>
      </c>
      <c r="I21" s="18"/>
      <c r="J21" s="18">
        <f t="shared" si="2"/>
        <v>100</v>
      </c>
      <c r="K21" s="18">
        <f t="shared" si="3"/>
        <v>150</v>
      </c>
      <c r="L21" s="18">
        <f t="shared" si="4"/>
        <v>100</v>
      </c>
      <c r="M21" s="15"/>
    </row>
    <row r="22" spans="1:13" ht="16.149999999999999" customHeight="1" x14ac:dyDescent="0.25">
      <c r="A22" s="14" t="s">
        <v>35</v>
      </c>
      <c r="B22" s="15" t="s">
        <v>18</v>
      </c>
      <c r="C22" s="15">
        <v>0.7</v>
      </c>
      <c r="D22" s="23">
        <f>E21</f>
        <v>46507</v>
      </c>
      <c r="E22" s="23">
        <f t="shared" si="6"/>
        <v>46514</v>
      </c>
      <c r="F22" s="18">
        <f t="shared" si="7"/>
        <v>700</v>
      </c>
      <c r="G22" s="18">
        <f t="shared" si="0"/>
        <v>450</v>
      </c>
      <c r="H22" s="18">
        <f t="shared" si="1"/>
        <v>400</v>
      </c>
      <c r="I22" s="18"/>
      <c r="J22" s="18">
        <f t="shared" si="2"/>
        <v>100</v>
      </c>
      <c r="K22" s="18">
        <f t="shared" si="3"/>
        <v>150</v>
      </c>
      <c r="L22" s="18">
        <f t="shared" si="4"/>
        <v>100</v>
      </c>
      <c r="M22" s="15"/>
    </row>
    <row r="23" spans="1:13" x14ac:dyDescent="0.25">
      <c r="A23" s="14" t="s">
        <v>25</v>
      </c>
      <c r="B23" s="15" t="s">
        <v>18</v>
      </c>
      <c r="C23" s="15">
        <v>0.7</v>
      </c>
      <c r="D23" s="16">
        <v>46510</v>
      </c>
      <c r="E23" s="16">
        <v>46512</v>
      </c>
      <c r="F23" s="25">
        <f>MROUND($D$2*C23,7)</f>
        <v>700</v>
      </c>
      <c r="G23" s="26"/>
      <c r="H23" s="26"/>
      <c r="I23" s="18">
        <f>(F23/7)*2</f>
        <v>200</v>
      </c>
      <c r="J23" s="25">
        <f>F23/7</f>
        <v>100</v>
      </c>
      <c r="K23" s="25">
        <f>G23/3</f>
        <v>0</v>
      </c>
      <c r="L23" s="25">
        <f>H23/4</f>
        <v>0</v>
      </c>
      <c r="M23" s="18">
        <f>I23-L22-L22</f>
        <v>0</v>
      </c>
    </row>
    <row r="24" spans="1:13" x14ac:dyDescent="0.25">
      <c r="A24" s="14" t="s">
        <v>27</v>
      </c>
      <c r="B24" s="15" t="s">
        <v>18</v>
      </c>
      <c r="C24" s="15">
        <v>0.7</v>
      </c>
      <c r="D24" s="16">
        <f>E23</f>
        <v>46512</v>
      </c>
      <c r="E24" s="16">
        <f>Tabel13[[#This Row],[Aankomst]]+5</f>
        <v>46517</v>
      </c>
      <c r="F24" s="25">
        <f>MROUND($D$2*C24,7)</f>
        <v>700</v>
      </c>
      <c r="G24" s="26"/>
      <c r="H24" s="26"/>
      <c r="I24" s="18">
        <f>(F24/7)*6</f>
        <v>600</v>
      </c>
      <c r="J24" s="25">
        <f>F24/7</f>
        <v>100</v>
      </c>
      <c r="K24" s="25">
        <f>G24/3</f>
        <v>0</v>
      </c>
      <c r="L24" s="25">
        <f>H24/4</f>
        <v>0</v>
      </c>
      <c r="M24" s="18">
        <f>I24-G25-L22-L22</f>
        <v>13</v>
      </c>
    </row>
    <row r="25" spans="1:13" x14ac:dyDescent="0.25">
      <c r="A25" s="14" t="s">
        <v>23</v>
      </c>
      <c r="B25" s="15" t="s">
        <v>22</v>
      </c>
      <c r="C25" s="15">
        <v>0.6</v>
      </c>
      <c r="D25" s="23">
        <f>E22</f>
        <v>46514</v>
      </c>
      <c r="E25" s="23">
        <f t="shared" si="6"/>
        <v>46521</v>
      </c>
      <c r="F25" s="18">
        <f t="shared" si="7"/>
        <v>602</v>
      </c>
      <c r="G25" s="18">
        <f t="shared" si="0"/>
        <v>387</v>
      </c>
      <c r="H25" s="18">
        <f t="shared" si="1"/>
        <v>344</v>
      </c>
      <c r="I25" s="18"/>
      <c r="J25" s="18">
        <f t="shared" si="2"/>
        <v>86</v>
      </c>
      <c r="K25" s="18">
        <f t="shared" si="3"/>
        <v>129</v>
      </c>
      <c r="L25" s="18">
        <f t="shared" si="4"/>
        <v>86</v>
      </c>
      <c r="M25" s="15"/>
    </row>
    <row r="26" spans="1:13" x14ac:dyDescent="0.25">
      <c r="A26" s="14" t="s">
        <v>36</v>
      </c>
      <c r="B26" s="15" t="s">
        <v>18</v>
      </c>
      <c r="C26" s="15">
        <v>0.7</v>
      </c>
      <c r="D26" s="23">
        <f>E25</f>
        <v>46521</v>
      </c>
      <c r="E26" s="23">
        <f t="shared" si="6"/>
        <v>46528</v>
      </c>
      <c r="F26" s="18">
        <f t="shared" si="7"/>
        <v>700</v>
      </c>
      <c r="G26" s="18">
        <f t="shared" si="0"/>
        <v>450</v>
      </c>
      <c r="H26" s="18">
        <f t="shared" si="1"/>
        <v>400</v>
      </c>
      <c r="I26" s="18"/>
      <c r="J26" s="18">
        <f t="shared" si="2"/>
        <v>100</v>
      </c>
      <c r="K26" s="18">
        <f t="shared" si="3"/>
        <v>150</v>
      </c>
      <c r="L26" s="18">
        <f t="shared" si="4"/>
        <v>100</v>
      </c>
      <c r="M26" s="15"/>
    </row>
    <row r="27" spans="1:13" x14ac:dyDescent="0.25">
      <c r="A27" s="14" t="s">
        <v>28</v>
      </c>
      <c r="B27" s="15" t="s">
        <v>18</v>
      </c>
      <c r="C27" s="15">
        <v>0.7</v>
      </c>
      <c r="D27" s="16">
        <v>46521</v>
      </c>
      <c r="E27" s="16">
        <v>46525</v>
      </c>
      <c r="F27" s="17">
        <f>MROUND($D$2*C27,7)</f>
        <v>700</v>
      </c>
      <c r="G27" s="17">
        <f t="shared" ref="G27" si="19">MROUND((F27/7)*4.5,3)</f>
        <v>450</v>
      </c>
      <c r="H27" s="17">
        <f t="shared" ref="H27" si="20">MROUND((F27/7)*4,4)</f>
        <v>400</v>
      </c>
      <c r="I27" s="18">
        <f>(F28/7)*5</f>
        <v>500</v>
      </c>
      <c r="J27" s="17">
        <f>F27/7</f>
        <v>100</v>
      </c>
      <c r="K27" s="17">
        <f>G27/3</f>
        <v>150</v>
      </c>
      <c r="L27" s="17">
        <f>H27/4</f>
        <v>100</v>
      </c>
      <c r="M27" s="18">
        <f>I27-G27-L27</f>
        <v>-50</v>
      </c>
    </row>
    <row r="28" spans="1:13" x14ac:dyDescent="0.25">
      <c r="A28" s="14" t="s">
        <v>29</v>
      </c>
      <c r="B28" s="15" t="s">
        <v>18</v>
      </c>
      <c r="C28" s="15">
        <v>0.7</v>
      </c>
      <c r="D28" s="16">
        <f>E27</f>
        <v>46525</v>
      </c>
      <c r="E28" s="16">
        <f>Tabel13[[#This Row],[Aankomst]]+3</f>
        <v>46528</v>
      </c>
      <c r="F28" s="17">
        <f>MROUND($D$2*C28,7)</f>
        <v>700</v>
      </c>
      <c r="G28" s="17"/>
      <c r="H28" s="17"/>
      <c r="I28" s="18">
        <f>(F28/7)*3</f>
        <v>300</v>
      </c>
      <c r="J28" s="17">
        <f>F28/7</f>
        <v>100</v>
      </c>
      <c r="K28" s="17">
        <f>G28/3</f>
        <v>0</v>
      </c>
      <c r="L28" s="17">
        <f>H28/4</f>
        <v>0</v>
      </c>
      <c r="M28" s="18">
        <f>I28-(3*L26)</f>
        <v>0</v>
      </c>
    </row>
    <row r="29" spans="1:13" x14ac:dyDescent="0.25">
      <c r="A29" s="14" t="s">
        <v>23</v>
      </c>
      <c r="B29" s="15" t="s">
        <v>22</v>
      </c>
      <c r="C29" s="15">
        <v>0.6</v>
      </c>
      <c r="D29" s="23">
        <f>E26</f>
        <v>46528</v>
      </c>
      <c r="E29" s="23">
        <f t="shared" si="6"/>
        <v>46535</v>
      </c>
      <c r="F29" s="18">
        <f t="shared" si="7"/>
        <v>602</v>
      </c>
      <c r="G29" s="18">
        <f t="shared" si="0"/>
        <v>387</v>
      </c>
      <c r="H29" s="18">
        <f t="shared" si="1"/>
        <v>344</v>
      </c>
      <c r="I29" s="18"/>
      <c r="J29" s="18">
        <f t="shared" si="2"/>
        <v>86</v>
      </c>
      <c r="K29" s="18">
        <f t="shared" si="3"/>
        <v>129</v>
      </c>
      <c r="L29" s="18">
        <f t="shared" si="4"/>
        <v>86</v>
      </c>
      <c r="M29" s="15"/>
    </row>
    <row r="30" spans="1:13" x14ac:dyDescent="0.25">
      <c r="A30" s="14" t="s">
        <v>37</v>
      </c>
      <c r="B30" s="15" t="s">
        <v>22</v>
      </c>
      <c r="C30" s="15">
        <v>0.6</v>
      </c>
      <c r="D30" s="16">
        <v>46531</v>
      </c>
      <c r="E30" s="16">
        <v>46533</v>
      </c>
      <c r="F30" s="17">
        <f t="shared" si="7"/>
        <v>602</v>
      </c>
      <c r="G30" s="17"/>
      <c r="H30" s="17"/>
      <c r="I30" s="18">
        <f>(F30/7)*2</f>
        <v>172</v>
      </c>
      <c r="J30" s="17">
        <f t="shared" si="2"/>
        <v>86</v>
      </c>
      <c r="K30" s="17">
        <f t="shared" si="3"/>
        <v>0</v>
      </c>
      <c r="L30" s="17">
        <f>H30/4</f>
        <v>0</v>
      </c>
      <c r="M30" s="18">
        <f>I30-L29-L29</f>
        <v>0</v>
      </c>
    </row>
    <row r="31" spans="1:13" x14ac:dyDescent="0.25">
      <c r="A31" s="14" t="s">
        <v>38</v>
      </c>
      <c r="B31" s="15" t="s">
        <v>18</v>
      </c>
      <c r="C31" s="15">
        <v>0.7</v>
      </c>
      <c r="D31" s="16">
        <f>E30</f>
        <v>46533</v>
      </c>
      <c r="E31" s="16">
        <f>Tabel13[[#This Row],[Aankomst]]+5</f>
        <v>46538</v>
      </c>
      <c r="F31" s="17">
        <f>MROUND($D$2*C31,7)</f>
        <v>700</v>
      </c>
      <c r="G31" s="17"/>
      <c r="H31" s="17"/>
      <c r="I31" s="18">
        <f>(F31/7)*6</f>
        <v>600</v>
      </c>
      <c r="J31" s="17">
        <f t="shared" si="2"/>
        <v>100</v>
      </c>
      <c r="K31" s="17">
        <f t="shared" si="3"/>
        <v>0</v>
      </c>
      <c r="L31" s="17">
        <f t="shared" ref="L31" si="21">H31/4</f>
        <v>0</v>
      </c>
      <c r="M31" s="18">
        <f>I31-G29-L29-L29</f>
        <v>41</v>
      </c>
    </row>
    <row r="32" spans="1:13" x14ac:dyDescent="0.25">
      <c r="A32" s="14" t="s">
        <v>23</v>
      </c>
      <c r="B32" s="15" t="s">
        <v>22</v>
      </c>
      <c r="C32" s="15">
        <v>0.6</v>
      </c>
      <c r="D32" s="23">
        <f>E29</f>
        <v>46535</v>
      </c>
      <c r="E32" s="23">
        <f t="shared" si="6"/>
        <v>46542</v>
      </c>
      <c r="F32" s="18">
        <f t="shared" si="7"/>
        <v>602</v>
      </c>
      <c r="G32" s="18">
        <f t="shared" si="0"/>
        <v>387</v>
      </c>
      <c r="H32" s="18">
        <f t="shared" si="1"/>
        <v>344</v>
      </c>
      <c r="I32" s="18"/>
      <c r="J32" s="18">
        <f t="shared" si="2"/>
        <v>86</v>
      </c>
      <c r="K32" s="18">
        <f t="shared" si="3"/>
        <v>129</v>
      </c>
      <c r="L32" s="18">
        <f t="shared" si="4"/>
        <v>86</v>
      </c>
      <c r="M32" s="15"/>
    </row>
    <row r="33" spans="1:13" x14ac:dyDescent="0.25">
      <c r="A33" s="14" t="s">
        <v>23</v>
      </c>
      <c r="B33" s="15" t="s">
        <v>22</v>
      </c>
      <c r="C33" s="15">
        <v>0.6</v>
      </c>
      <c r="D33" s="23">
        <f t="shared" si="5"/>
        <v>46542</v>
      </c>
      <c r="E33" s="23">
        <f t="shared" si="6"/>
        <v>46549</v>
      </c>
      <c r="F33" s="18">
        <f t="shared" si="7"/>
        <v>602</v>
      </c>
      <c r="G33" s="18">
        <f t="shared" si="0"/>
        <v>387</v>
      </c>
      <c r="H33" s="18">
        <f t="shared" si="1"/>
        <v>344</v>
      </c>
      <c r="I33" s="18"/>
      <c r="J33" s="18">
        <f t="shared" si="2"/>
        <v>86</v>
      </c>
      <c r="K33" s="18">
        <f t="shared" si="3"/>
        <v>129</v>
      </c>
      <c r="L33" s="18">
        <f t="shared" si="4"/>
        <v>86</v>
      </c>
      <c r="M33" s="15"/>
    </row>
    <row r="34" spans="1:13" x14ac:dyDescent="0.25">
      <c r="A34" s="14" t="s">
        <v>23</v>
      </c>
      <c r="B34" s="15" t="s">
        <v>22</v>
      </c>
      <c r="C34" s="15">
        <v>0.6</v>
      </c>
      <c r="D34" s="23">
        <f>E33</f>
        <v>46549</v>
      </c>
      <c r="E34" s="23">
        <f>D34+7</f>
        <v>46556</v>
      </c>
      <c r="F34" s="18">
        <f>MROUND($D$2*C34,7)</f>
        <v>602</v>
      </c>
      <c r="G34" s="18">
        <f>MROUND((F34/7)*4.5,3)</f>
        <v>387</v>
      </c>
      <c r="H34" s="18">
        <f>MROUND((F34/7)*4,4)</f>
        <v>344</v>
      </c>
      <c r="I34" s="18"/>
      <c r="J34" s="18">
        <f>F34/7</f>
        <v>86</v>
      </c>
      <c r="K34" s="18">
        <f>G34/3</f>
        <v>129</v>
      </c>
      <c r="L34" s="18">
        <f>H34/4</f>
        <v>86</v>
      </c>
      <c r="M34" s="15"/>
    </row>
    <row r="35" spans="1:13" x14ac:dyDescent="0.25">
      <c r="A35" s="14" t="s">
        <v>23</v>
      </c>
      <c r="B35" s="15" t="s">
        <v>22</v>
      </c>
      <c r="C35" s="15">
        <v>0.6</v>
      </c>
      <c r="D35" s="23">
        <f>E34</f>
        <v>46556</v>
      </c>
      <c r="E35" s="23">
        <f t="shared" si="6"/>
        <v>46563</v>
      </c>
      <c r="F35" s="18">
        <f t="shared" si="7"/>
        <v>602</v>
      </c>
      <c r="G35" s="18">
        <f t="shared" si="0"/>
        <v>387</v>
      </c>
      <c r="H35" s="18">
        <f t="shared" si="1"/>
        <v>344</v>
      </c>
      <c r="I35" s="18"/>
      <c r="J35" s="18">
        <f t="shared" si="2"/>
        <v>86</v>
      </c>
      <c r="K35" s="18">
        <f t="shared" si="3"/>
        <v>129</v>
      </c>
      <c r="L35" s="18">
        <f t="shared" si="4"/>
        <v>86</v>
      </c>
      <c r="M35" s="15"/>
    </row>
    <row r="36" spans="1:13" x14ac:dyDescent="0.25">
      <c r="A36" s="14" t="s">
        <v>39</v>
      </c>
      <c r="B36" s="15" t="s">
        <v>18</v>
      </c>
      <c r="C36" s="15">
        <v>0.7</v>
      </c>
      <c r="D36" s="23">
        <f t="shared" si="5"/>
        <v>46563</v>
      </c>
      <c r="E36" s="23">
        <f t="shared" si="6"/>
        <v>46570</v>
      </c>
      <c r="F36" s="18">
        <f t="shared" si="7"/>
        <v>700</v>
      </c>
      <c r="G36" s="18">
        <f t="shared" si="0"/>
        <v>450</v>
      </c>
      <c r="H36" s="18">
        <f t="shared" si="1"/>
        <v>400</v>
      </c>
      <c r="I36" s="18"/>
      <c r="J36" s="18">
        <f t="shared" si="2"/>
        <v>100</v>
      </c>
      <c r="K36" s="18">
        <f t="shared" si="3"/>
        <v>150</v>
      </c>
      <c r="L36" s="18">
        <f t="shared" si="4"/>
        <v>100</v>
      </c>
      <c r="M36" s="15"/>
    </row>
    <row r="37" spans="1:13" x14ac:dyDescent="0.25">
      <c r="A37" s="14" t="s">
        <v>40</v>
      </c>
      <c r="B37" s="15" t="s">
        <v>26</v>
      </c>
      <c r="C37" s="15">
        <v>0.75</v>
      </c>
      <c r="D37" s="23">
        <f t="shared" si="5"/>
        <v>46570</v>
      </c>
      <c r="E37" s="23">
        <f t="shared" si="6"/>
        <v>46577</v>
      </c>
      <c r="F37" s="18">
        <f t="shared" si="7"/>
        <v>749</v>
      </c>
      <c r="G37" s="18">
        <f t="shared" si="0"/>
        <v>483</v>
      </c>
      <c r="H37" s="18">
        <f t="shared" si="1"/>
        <v>428</v>
      </c>
      <c r="I37" s="18"/>
      <c r="J37" s="18">
        <f t="shared" si="2"/>
        <v>107</v>
      </c>
      <c r="K37" s="18">
        <f t="shared" si="3"/>
        <v>161</v>
      </c>
      <c r="L37" s="18">
        <f t="shared" si="4"/>
        <v>107</v>
      </c>
      <c r="M37" s="15"/>
    </row>
    <row r="38" spans="1:13" x14ac:dyDescent="0.25">
      <c r="A38" s="14" t="s">
        <v>41</v>
      </c>
      <c r="B38" s="15" t="s">
        <v>30</v>
      </c>
      <c r="C38" s="15">
        <v>0.85</v>
      </c>
      <c r="D38" s="23">
        <f t="shared" si="5"/>
        <v>46577</v>
      </c>
      <c r="E38" s="23">
        <f t="shared" si="6"/>
        <v>46584</v>
      </c>
      <c r="F38" s="18">
        <f t="shared" si="7"/>
        <v>847</v>
      </c>
      <c r="G38" s="18">
        <f t="shared" si="0"/>
        <v>546</v>
      </c>
      <c r="H38" s="18">
        <f t="shared" si="1"/>
        <v>484</v>
      </c>
      <c r="I38" s="18"/>
      <c r="J38" s="18">
        <f t="shared" si="2"/>
        <v>121</v>
      </c>
      <c r="K38" s="18">
        <f t="shared" si="3"/>
        <v>182</v>
      </c>
      <c r="L38" s="18">
        <f t="shared" si="4"/>
        <v>121</v>
      </c>
      <c r="M38" s="15"/>
    </row>
    <row r="39" spans="1:13" x14ac:dyDescent="0.25">
      <c r="A39" s="14" t="s">
        <v>43</v>
      </c>
      <c r="B39" s="15" t="s">
        <v>31</v>
      </c>
      <c r="C39" s="15">
        <v>1</v>
      </c>
      <c r="D39" s="23">
        <f t="shared" si="5"/>
        <v>46584</v>
      </c>
      <c r="E39" s="23">
        <f t="shared" si="6"/>
        <v>46591</v>
      </c>
      <c r="F39" s="18">
        <f>ROUNDDOWN($D$2*C39,7)</f>
        <v>1000</v>
      </c>
      <c r="G39" s="17">
        <f t="shared" ref="G39:G42" si="22">MROUND((F39/7)*4.5,3)</f>
        <v>642</v>
      </c>
      <c r="H39" s="17">
        <f t="shared" ref="H39:H42" si="23">MROUND((F39/7)*4,4)</f>
        <v>572</v>
      </c>
      <c r="I39" s="18"/>
      <c r="J39" s="18">
        <f t="shared" ref="J39:J42" si="24">F39/7</f>
        <v>142.85714285714286</v>
      </c>
      <c r="K39" s="17">
        <f t="shared" ref="K39:K42" si="25">G39/3</f>
        <v>214</v>
      </c>
      <c r="L39" s="17">
        <f t="shared" ref="L39:L42" si="26">H39/4</f>
        <v>143</v>
      </c>
      <c r="M39" s="15"/>
    </row>
    <row r="40" spans="1:13" x14ac:dyDescent="0.25">
      <c r="A40" s="14" t="s">
        <v>44</v>
      </c>
      <c r="B40" s="15" t="s">
        <v>31</v>
      </c>
      <c r="C40" s="15">
        <v>1</v>
      </c>
      <c r="D40" s="23">
        <f t="shared" si="5"/>
        <v>46591</v>
      </c>
      <c r="E40" s="23">
        <f t="shared" si="6"/>
        <v>46598</v>
      </c>
      <c r="F40" s="18">
        <f t="shared" ref="F40:F42" si="27">ROUNDDOWN($D$2*C40,7)</f>
        <v>1000</v>
      </c>
      <c r="G40" s="17">
        <f t="shared" si="22"/>
        <v>642</v>
      </c>
      <c r="H40" s="17">
        <f t="shared" si="23"/>
        <v>572</v>
      </c>
      <c r="I40" s="18"/>
      <c r="J40" s="18">
        <f t="shared" si="24"/>
        <v>142.85714285714286</v>
      </c>
      <c r="K40" s="17">
        <f t="shared" si="25"/>
        <v>214</v>
      </c>
      <c r="L40" s="17">
        <f t="shared" si="26"/>
        <v>143</v>
      </c>
      <c r="M40" s="15"/>
    </row>
    <row r="41" spans="1:13" x14ac:dyDescent="0.25">
      <c r="A41" s="14" t="s">
        <v>44</v>
      </c>
      <c r="B41" s="15" t="s">
        <v>31</v>
      </c>
      <c r="C41" s="15">
        <v>1</v>
      </c>
      <c r="D41" s="23">
        <f t="shared" si="5"/>
        <v>46598</v>
      </c>
      <c r="E41" s="23">
        <f t="shared" si="6"/>
        <v>46605</v>
      </c>
      <c r="F41" s="18">
        <f t="shared" si="27"/>
        <v>1000</v>
      </c>
      <c r="G41" s="17">
        <f t="shared" si="22"/>
        <v>642</v>
      </c>
      <c r="H41" s="17">
        <f t="shared" si="23"/>
        <v>572</v>
      </c>
      <c r="I41" s="18"/>
      <c r="J41" s="18">
        <f t="shared" si="24"/>
        <v>142.85714285714286</v>
      </c>
      <c r="K41" s="17">
        <f t="shared" si="25"/>
        <v>214</v>
      </c>
      <c r="L41" s="17">
        <f t="shared" si="26"/>
        <v>143</v>
      </c>
      <c r="M41" s="15"/>
    </row>
    <row r="42" spans="1:13" x14ac:dyDescent="0.25">
      <c r="A42" s="14" t="s">
        <v>45</v>
      </c>
      <c r="B42" s="15" t="s">
        <v>31</v>
      </c>
      <c r="C42" s="15">
        <v>1</v>
      </c>
      <c r="D42" s="23">
        <f t="shared" si="5"/>
        <v>46605</v>
      </c>
      <c r="E42" s="23">
        <f t="shared" si="6"/>
        <v>46612</v>
      </c>
      <c r="F42" s="18">
        <f t="shared" si="27"/>
        <v>1000</v>
      </c>
      <c r="G42" s="17">
        <f t="shared" si="22"/>
        <v>642</v>
      </c>
      <c r="H42" s="17">
        <f t="shared" si="23"/>
        <v>572</v>
      </c>
      <c r="I42" s="18"/>
      <c r="J42" s="18">
        <f t="shared" si="24"/>
        <v>142.85714285714286</v>
      </c>
      <c r="K42" s="17">
        <f t="shared" si="25"/>
        <v>214</v>
      </c>
      <c r="L42" s="17">
        <f t="shared" si="26"/>
        <v>143</v>
      </c>
      <c r="M42" s="15"/>
    </row>
    <row r="43" spans="1:13" x14ac:dyDescent="0.25">
      <c r="A43" s="14" t="s">
        <v>46</v>
      </c>
      <c r="B43" s="15" t="s">
        <v>30</v>
      </c>
      <c r="C43" s="15">
        <v>0.85</v>
      </c>
      <c r="D43" s="23">
        <f t="shared" si="5"/>
        <v>46612</v>
      </c>
      <c r="E43" s="23">
        <f t="shared" si="6"/>
        <v>46619</v>
      </c>
      <c r="F43" s="18">
        <f t="shared" si="7"/>
        <v>847</v>
      </c>
      <c r="G43" s="18">
        <f t="shared" si="0"/>
        <v>546</v>
      </c>
      <c r="H43" s="18">
        <f t="shared" si="1"/>
        <v>484</v>
      </c>
      <c r="I43" s="18"/>
      <c r="J43" s="18">
        <f t="shared" ref="J43:J63" si="28">F43/7</f>
        <v>121</v>
      </c>
      <c r="K43" s="18">
        <f t="shared" ref="K43:K63" si="29">G43/3</f>
        <v>182</v>
      </c>
      <c r="L43" s="18">
        <f t="shared" ref="L43:L63" si="30">H43/4</f>
        <v>121</v>
      </c>
      <c r="M43" s="15"/>
    </row>
    <row r="44" spans="1:13" x14ac:dyDescent="0.25">
      <c r="A44" s="14" t="s">
        <v>42</v>
      </c>
      <c r="B44" s="15" t="s">
        <v>26</v>
      </c>
      <c r="C44" s="15">
        <v>0.75</v>
      </c>
      <c r="D44" s="23">
        <f t="shared" si="5"/>
        <v>46619</v>
      </c>
      <c r="E44" s="23">
        <f t="shared" si="6"/>
        <v>46626</v>
      </c>
      <c r="F44" s="18">
        <f t="shared" si="7"/>
        <v>749</v>
      </c>
      <c r="G44" s="18">
        <f t="shared" si="0"/>
        <v>483</v>
      </c>
      <c r="H44" s="18">
        <f t="shared" si="1"/>
        <v>428</v>
      </c>
      <c r="I44" s="18"/>
      <c r="J44" s="18">
        <f t="shared" si="28"/>
        <v>107</v>
      </c>
      <c r="K44" s="18">
        <f t="shared" si="29"/>
        <v>161</v>
      </c>
      <c r="L44" s="18">
        <f t="shared" si="30"/>
        <v>107</v>
      </c>
      <c r="M44" s="15"/>
    </row>
    <row r="45" spans="1:13" x14ac:dyDescent="0.25">
      <c r="A45" s="14" t="s">
        <v>47</v>
      </c>
      <c r="B45" s="15" t="s">
        <v>26</v>
      </c>
      <c r="C45" s="15">
        <v>0.75</v>
      </c>
      <c r="D45" s="23">
        <f t="shared" si="5"/>
        <v>46626</v>
      </c>
      <c r="E45" s="23">
        <f t="shared" si="6"/>
        <v>46633</v>
      </c>
      <c r="F45" s="18">
        <f t="shared" si="7"/>
        <v>749</v>
      </c>
      <c r="G45" s="18">
        <f t="shared" si="0"/>
        <v>483</v>
      </c>
      <c r="H45" s="18">
        <f t="shared" si="1"/>
        <v>428</v>
      </c>
      <c r="I45" s="18"/>
      <c r="J45" s="18">
        <f t="shared" si="28"/>
        <v>107</v>
      </c>
      <c r="K45" s="18">
        <f t="shared" si="29"/>
        <v>161</v>
      </c>
      <c r="L45" s="18">
        <f t="shared" si="30"/>
        <v>107</v>
      </c>
      <c r="M45" s="15"/>
    </row>
    <row r="46" spans="1:13" x14ac:dyDescent="0.25">
      <c r="A46" s="14" t="s">
        <v>23</v>
      </c>
      <c r="B46" s="15" t="s">
        <v>18</v>
      </c>
      <c r="C46" s="15">
        <v>0.7</v>
      </c>
      <c r="D46" s="23">
        <f t="shared" si="5"/>
        <v>46633</v>
      </c>
      <c r="E46" s="23">
        <f t="shared" si="6"/>
        <v>46640</v>
      </c>
      <c r="F46" s="18">
        <f t="shared" si="7"/>
        <v>700</v>
      </c>
      <c r="G46" s="18">
        <f t="shared" si="0"/>
        <v>450</v>
      </c>
      <c r="H46" s="18">
        <f t="shared" si="1"/>
        <v>400</v>
      </c>
      <c r="I46" s="18"/>
      <c r="J46" s="18">
        <f t="shared" si="28"/>
        <v>100</v>
      </c>
      <c r="K46" s="18">
        <f t="shared" si="29"/>
        <v>150</v>
      </c>
      <c r="L46" s="18">
        <f t="shared" si="30"/>
        <v>100</v>
      </c>
      <c r="M46" s="15"/>
    </row>
    <row r="47" spans="1:13" x14ac:dyDescent="0.25">
      <c r="A47" s="14" t="s">
        <v>23</v>
      </c>
      <c r="B47" s="15" t="s">
        <v>22</v>
      </c>
      <c r="C47" s="15">
        <v>0.6</v>
      </c>
      <c r="D47" s="23">
        <f t="shared" si="5"/>
        <v>46640</v>
      </c>
      <c r="E47" s="23">
        <f t="shared" si="6"/>
        <v>46647</v>
      </c>
      <c r="F47" s="18">
        <f t="shared" si="7"/>
        <v>602</v>
      </c>
      <c r="G47" s="18">
        <f t="shared" si="0"/>
        <v>387</v>
      </c>
      <c r="H47" s="18">
        <f t="shared" si="1"/>
        <v>344</v>
      </c>
      <c r="I47" s="18"/>
      <c r="J47" s="18">
        <f t="shared" si="28"/>
        <v>86</v>
      </c>
      <c r="K47" s="18">
        <f t="shared" si="29"/>
        <v>129</v>
      </c>
      <c r="L47" s="18">
        <f t="shared" si="30"/>
        <v>86</v>
      </c>
      <c r="M47" s="15"/>
    </row>
    <row r="48" spans="1:13" x14ac:dyDescent="0.25">
      <c r="A48" s="14" t="s">
        <v>23</v>
      </c>
      <c r="B48" s="15" t="s">
        <v>22</v>
      </c>
      <c r="C48" s="15">
        <v>0.6</v>
      </c>
      <c r="D48" s="23">
        <f t="shared" si="5"/>
        <v>46647</v>
      </c>
      <c r="E48" s="23">
        <f t="shared" si="6"/>
        <v>46654</v>
      </c>
      <c r="F48" s="18">
        <f t="shared" si="7"/>
        <v>602</v>
      </c>
      <c r="G48" s="18">
        <f t="shared" si="0"/>
        <v>387</v>
      </c>
      <c r="H48" s="18">
        <f t="shared" si="1"/>
        <v>344</v>
      </c>
      <c r="I48" s="18"/>
      <c r="J48" s="18">
        <f t="shared" si="28"/>
        <v>86</v>
      </c>
      <c r="K48" s="18">
        <f t="shared" si="29"/>
        <v>129</v>
      </c>
      <c r="L48" s="18">
        <f t="shared" si="30"/>
        <v>86</v>
      </c>
      <c r="M48" s="15"/>
    </row>
    <row r="49" spans="1:13" x14ac:dyDescent="0.25">
      <c r="A49" s="14" t="s">
        <v>23</v>
      </c>
      <c r="B49" s="15" t="s">
        <v>15</v>
      </c>
      <c r="C49" s="15">
        <v>0.5</v>
      </c>
      <c r="D49" s="23">
        <f t="shared" si="5"/>
        <v>46654</v>
      </c>
      <c r="E49" s="23">
        <f t="shared" si="6"/>
        <v>46661</v>
      </c>
      <c r="F49" s="18">
        <f t="shared" si="7"/>
        <v>497</v>
      </c>
      <c r="G49" s="18">
        <f t="shared" si="0"/>
        <v>321</v>
      </c>
      <c r="H49" s="18">
        <f t="shared" si="1"/>
        <v>284</v>
      </c>
      <c r="I49" s="18"/>
      <c r="J49" s="18">
        <f t="shared" si="28"/>
        <v>71</v>
      </c>
      <c r="K49" s="18">
        <f t="shared" si="29"/>
        <v>107</v>
      </c>
      <c r="L49" s="18">
        <f t="shared" si="30"/>
        <v>71</v>
      </c>
      <c r="M49" s="15"/>
    </row>
    <row r="50" spans="1:13" x14ac:dyDescent="0.25">
      <c r="A50" s="14" t="s">
        <v>48</v>
      </c>
      <c r="B50" s="15" t="s">
        <v>15</v>
      </c>
      <c r="C50" s="15">
        <v>0.5</v>
      </c>
      <c r="D50" s="23">
        <f t="shared" si="5"/>
        <v>46661</v>
      </c>
      <c r="E50" s="23">
        <f t="shared" si="6"/>
        <v>46668</v>
      </c>
      <c r="F50" s="18">
        <f t="shared" si="7"/>
        <v>497</v>
      </c>
      <c r="G50" s="18">
        <f t="shared" si="0"/>
        <v>321</v>
      </c>
      <c r="H50" s="18">
        <f t="shared" si="1"/>
        <v>284</v>
      </c>
      <c r="I50" s="18"/>
      <c r="J50" s="18">
        <f t="shared" si="28"/>
        <v>71</v>
      </c>
      <c r="K50" s="18">
        <f t="shared" si="29"/>
        <v>107</v>
      </c>
      <c r="L50" s="18">
        <f t="shared" si="30"/>
        <v>71</v>
      </c>
      <c r="M50" s="15"/>
    </row>
    <row r="51" spans="1:13" x14ac:dyDescent="0.25">
      <c r="A51" s="14" t="s">
        <v>49</v>
      </c>
      <c r="B51" s="15" t="s">
        <v>22</v>
      </c>
      <c r="C51" s="15">
        <v>0.6</v>
      </c>
      <c r="D51" s="23">
        <f t="shared" si="5"/>
        <v>46668</v>
      </c>
      <c r="E51" s="23">
        <f t="shared" si="6"/>
        <v>46675</v>
      </c>
      <c r="F51" s="18">
        <f t="shared" si="7"/>
        <v>602</v>
      </c>
      <c r="G51" s="18">
        <f t="shared" si="0"/>
        <v>387</v>
      </c>
      <c r="H51" s="18">
        <f t="shared" si="1"/>
        <v>344</v>
      </c>
      <c r="I51" s="18"/>
      <c r="J51" s="18">
        <f t="shared" si="28"/>
        <v>86</v>
      </c>
      <c r="K51" s="18">
        <f t="shared" si="29"/>
        <v>129</v>
      </c>
      <c r="L51" s="18">
        <f t="shared" si="30"/>
        <v>86</v>
      </c>
      <c r="M51" s="15"/>
    </row>
    <row r="52" spans="1:13" ht="17.25" customHeight="1" x14ac:dyDescent="0.25">
      <c r="A52" s="14" t="s">
        <v>50</v>
      </c>
      <c r="B52" s="15" t="s">
        <v>22</v>
      </c>
      <c r="C52" s="15">
        <v>0.6</v>
      </c>
      <c r="D52" s="23">
        <f t="shared" si="5"/>
        <v>46675</v>
      </c>
      <c r="E52" s="23">
        <f t="shared" si="6"/>
        <v>46682</v>
      </c>
      <c r="F52" s="18">
        <f t="shared" si="7"/>
        <v>602</v>
      </c>
      <c r="G52" s="18">
        <f t="shared" si="0"/>
        <v>387</v>
      </c>
      <c r="H52" s="18">
        <f t="shared" si="1"/>
        <v>344</v>
      </c>
      <c r="I52" s="18"/>
      <c r="J52" s="18">
        <f t="shared" si="28"/>
        <v>86</v>
      </c>
      <c r="K52" s="18">
        <f t="shared" si="29"/>
        <v>129</v>
      </c>
      <c r="L52" s="18">
        <f t="shared" si="30"/>
        <v>86</v>
      </c>
      <c r="M52" s="15"/>
    </row>
    <row r="53" spans="1:13" x14ac:dyDescent="0.25">
      <c r="A53" s="14" t="s">
        <v>51</v>
      </c>
      <c r="B53" s="15" t="s">
        <v>22</v>
      </c>
      <c r="C53" s="15">
        <v>0.6</v>
      </c>
      <c r="D53" s="23">
        <f t="shared" si="5"/>
        <v>46682</v>
      </c>
      <c r="E53" s="23">
        <f t="shared" si="6"/>
        <v>46689</v>
      </c>
      <c r="F53" s="18">
        <f t="shared" si="7"/>
        <v>602</v>
      </c>
      <c r="G53" s="18">
        <f t="shared" si="0"/>
        <v>387</v>
      </c>
      <c r="H53" s="18">
        <f t="shared" si="1"/>
        <v>344</v>
      </c>
      <c r="I53" s="18"/>
      <c r="J53" s="18">
        <f t="shared" si="28"/>
        <v>86</v>
      </c>
      <c r="K53" s="18">
        <f t="shared" si="29"/>
        <v>129</v>
      </c>
      <c r="L53" s="18">
        <f t="shared" si="30"/>
        <v>86</v>
      </c>
      <c r="M53" s="15"/>
    </row>
    <row r="54" spans="1:13" x14ac:dyDescent="0.25">
      <c r="A54" s="14" t="s">
        <v>52</v>
      </c>
      <c r="B54" s="15" t="s">
        <v>15</v>
      </c>
      <c r="C54" s="15">
        <v>0.5</v>
      </c>
      <c r="D54" s="23">
        <f t="shared" si="5"/>
        <v>46689</v>
      </c>
      <c r="E54" s="23">
        <f t="shared" si="6"/>
        <v>46696</v>
      </c>
      <c r="F54" s="18">
        <f t="shared" si="7"/>
        <v>497</v>
      </c>
      <c r="G54" s="18">
        <f t="shared" si="0"/>
        <v>321</v>
      </c>
      <c r="H54" s="18">
        <f t="shared" si="1"/>
        <v>284</v>
      </c>
      <c r="I54" s="18"/>
      <c r="J54" s="18">
        <f t="shared" si="28"/>
        <v>71</v>
      </c>
      <c r="K54" s="18">
        <f t="shared" si="29"/>
        <v>107</v>
      </c>
      <c r="L54" s="18">
        <f t="shared" si="30"/>
        <v>71</v>
      </c>
      <c r="M54" s="15"/>
    </row>
    <row r="55" spans="1:13" x14ac:dyDescent="0.25">
      <c r="A55" s="14" t="s">
        <v>13</v>
      </c>
      <c r="B55" s="15" t="s">
        <v>14</v>
      </c>
      <c r="C55" s="15">
        <v>0.4</v>
      </c>
      <c r="D55" s="23">
        <f t="shared" si="5"/>
        <v>46696</v>
      </c>
      <c r="E55" s="23">
        <f t="shared" si="6"/>
        <v>46703</v>
      </c>
      <c r="F55" s="18">
        <f t="shared" si="7"/>
        <v>399</v>
      </c>
      <c r="G55" s="18">
        <f t="shared" si="0"/>
        <v>258</v>
      </c>
      <c r="H55" s="18">
        <f t="shared" si="1"/>
        <v>228</v>
      </c>
      <c r="I55" s="18"/>
      <c r="J55" s="18">
        <f t="shared" si="28"/>
        <v>57</v>
      </c>
      <c r="K55" s="18">
        <f t="shared" si="29"/>
        <v>86</v>
      </c>
      <c r="L55" s="18">
        <f t="shared" si="30"/>
        <v>57</v>
      </c>
      <c r="M55" s="15"/>
    </row>
    <row r="56" spans="1:13" x14ac:dyDescent="0.25">
      <c r="A56" s="14" t="s">
        <v>13</v>
      </c>
      <c r="B56" s="15" t="s">
        <v>14</v>
      </c>
      <c r="C56" s="15">
        <v>0.4</v>
      </c>
      <c r="D56" s="23">
        <f t="shared" si="5"/>
        <v>46703</v>
      </c>
      <c r="E56" s="23">
        <f t="shared" si="6"/>
        <v>46710</v>
      </c>
      <c r="F56" s="18">
        <f t="shared" si="7"/>
        <v>399</v>
      </c>
      <c r="G56" s="18">
        <f t="shared" si="0"/>
        <v>258</v>
      </c>
      <c r="H56" s="18">
        <f t="shared" si="1"/>
        <v>228</v>
      </c>
      <c r="I56" s="18"/>
      <c r="J56" s="18">
        <f t="shared" si="28"/>
        <v>57</v>
      </c>
      <c r="K56" s="18">
        <f t="shared" si="29"/>
        <v>86</v>
      </c>
      <c r="L56" s="18">
        <f t="shared" si="30"/>
        <v>57</v>
      </c>
      <c r="M56" s="15"/>
    </row>
    <row r="57" spans="1:13" x14ac:dyDescent="0.25">
      <c r="A57" s="14" t="s">
        <v>13</v>
      </c>
      <c r="B57" s="15" t="s">
        <v>14</v>
      </c>
      <c r="C57" s="15">
        <v>0.4</v>
      </c>
      <c r="D57" s="23">
        <f t="shared" si="5"/>
        <v>46710</v>
      </c>
      <c r="E57" s="23">
        <f t="shared" si="6"/>
        <v>46717</v>
      </c>
      <c r="F57" s="18">
        <f t="shared" si="7"/>
        <v>399</v>
      </c>
      <c r="G57" s="18">
        <f t="shared" si="0"/>
        <v>258</v>
      </c>
      <c r="H57" s="18">
        <f t="shared" si="1"/>
        <v>228</v>
      </c>
      <c r="I57" s="18"/>
      <c r="J57" s="18">
        <f t="shared" si="28"/>
        <v>57</v>
      </c>
      <c r="K57" s="18">
        <f t="shared" si="29"/>
        <v>86</v>
      </c>
      <c r="L57" s="18">
        <f t="shared" si="30"/>
        <v>57</v>
      </c>
      <c r="M57" s="15"/>
    </row>
    <row r="58" spans="1:13" x14ac:dyDescent="0.25">
      <c r="A58" s="14" t="s">
        <v>13</v>
      </c>
      <c r="B58" s="15" t="s">
        <v>14</v>
      </c>
      <c r="C58" s="15">
        <v>0.4</v>
      </c>
      <c r="D58" s="23">
        <f t="shared" si="5"/>
        <v>46717</v>
      </c>
      <c r="E58" s="23">
        <f t="shared" si="6"/>
        <v>46724</v>
      </c>
      <c r="F58" s="18">
        <f t="shared" si="7"/>
        <v>399</v>
      </c>
      <c r="G58" s="18">
        <f t="shared" si="0"/>
        <v>258</v>
      </c>
      <c r="H58" s="18">
        <f t="shared" si="1"/>
        <v>228</v>
      </c>
      <c r="I58" s="18"/>
      <c r="J58" s="18">
        <f t="shared" si="28"/>
        <v>57</v>
      </c>
      <c r="K58" s="18">
        <f t="shared" si="29"/>
        <v>86</v>
      </c>
      <c r="L58" s="18">
        <f t="shared" si="30"/>
        <v>57</v>
      </c>
      <c r="M58" s="15"/>
    </row>
    <row r="59" spans="1:13" x14ac:dyDescent="0.25">
      <c r="A59" s="14" t="s">
        <v>13</v>
      </c>
      <c r="B59" s="15" t="s">
        <v>14</v>
      </c>
      <c r="C59" s="15">
        <v>0.4</v>
      </c>
      <c r="D59" s="23">
        <f t="shared" si="5"/>
        <v>46724</v>
      </c>
      <c r="E59" s="23">
        <f t="shared" si="6"/>
        <v>46731</v>
      </c>
      <c r="F59" s="18">
        <f t="shared" si="7"/>
        <v>399</v>
      </c>
      <c r="G59" s="18">
        <f t="shared" si="0"/>
        <v>258</v>
      </c>
      <c r="H59" s="18">
        <f t="shared" si="1"/>
        <v>228</v>
      </c>
      <c r="I59" s="18"/>
      <c r="J59" s="18">
        <f t="shared" si="28"/>
        <v>57</v>
      </c>
      <c r="K59" s="18">
        <f t="shared" si="29"/>
        <v>86</v>
      </c>
      <c r="L59" s="18">
        <f t="shared" si="30"/>
        <v>57</v>
      </c>
      <c r="M59" s="15"/>
    </row>
    <row r="60" spans="1:13" x14ac:dyDescent="0.25">
      <c r="A60" s="14" t="s">
        <v>13</v>
      </c>
      <c r="B60" s="15" t="s">
        <v>14</v>
      </c>
      <c r="C60" s="15">
        <v>0.4</v>
      </c>
      <c r="D60" s="23">
        <f t="shared" si="5"/>
        <v>46731</v>
      </c>
      <c r="E60" s="23">
        <f t="shared" si="6"/>
        <v>46738</v>
      </c>
      <c r="F60" s="18">
        <f t="shared" si="7"/>
        <v>399</v>
      </c>
      <c r="G60" s="18">
        <f t="shared" si="0"/>
        <v>258</v>
      </c>
      <c r="H60" s="18">
        <f t="shared" si="1"/>
        <v>228</v>
      </c>
      <c r="I60" s="18"/>
      <c r="J60" s="18">
        <f t="shared" si="28"/>
        <v>57</v>
      </c>
      <c r="K60" s="18">
        <f t="shared" si="29"/>
        <v>86</v>
      </c>
      <c r="L60" s="18">
        <f t="shared" si="30"/>
        <v>57</v>
      </c>
      <c r="M60" s="15"/>
    </row>
    <row r="61" spans="1:13" x14ac:dyDescent="0.25">
      <c r="A61" s="14" t="s">
        <v>13</v>
      </c>
      <c r="B61" s="15" t="s">
        <v>14</v>
      </c>
      <c r="C61" s="15">
        <v>0.4</v>
      </c>
      <c r="D61" s="23">
        <f>E60</f>
        <v>46738</v>
      </c>
      <c r="E61" s="23">
        <f t="shared" si="6"/>
        <v>46745</v>
      </c>
      <c r="F61" s="18">
        <f t="shared" si="7"/>
        <v>399</v>
      </c>
      <c r="G61" s="18">
        <f t="shared" si="0"/>
        <v>258</v>
      </c>
      <c r="H61" s="18">
        <f>MROUND((F61/7)*5.5,4)</f>
        <v>312</v>
      </c>
      <c r="I61" s="18"/>
      <c r="J61" s="18">
        <f t="shared" si="28"/>
        <v>57</v>
      </c>
      <c r="K61" s="18">
        <f t="shared" si="29"/>
        <v>86</v>
      </c>
      <c r="L61" s="18">
        <f t="shared" si="30"/>
        <v>78</v>
      </c>
      <c r="M61" s="15"/>
    </row>
    <row r="62" spans="1:13" x14ac:dyDescent="0.25">
      <c r="A62" s="22" t="s">
        <v>32</v>
      </c>
      <c r="B62" s="15" t="s">
        <v>18</v>
      </c>
      <c r="C62" s="15">
        <v>0.7</v>
      </c>
      <c r="D62" s="23">
        <f t="shared" si="5"/>
        <v>46745</v>
      </c>
      <c r="E62" s="23">
        <f t="shared" si="6"/>
        <v>46752</v>
      </c>
      <c r="F62" s="18">
        <f t="shared" si="7"/>
        <v>700</v>
      </c>
      <c r="G62" s="18">
        <f>MROUND((F62/7)*4.5,3)</f>
        <v>450</v>
      </c>
      <c r="H62" s="18">
        <f>MROUND((F62/7)*5.5,4)</f>
        <v>552</v>
      </c>
      <c r="I62" s="18"/>
      <c r="J62" s="18">
        <f t="shared" si="28"/>
        <v>100</v>
      </c>
      <c r="K62" s="18">
        <f t="shared" si="29"/>
        <v>150</v>
      </c>
      <c r="L62" s="18">
        <f t="shared" si="30"/>
        <v>138</v>
      </c>
      <c r="M62" s="15"/>
    </row>
    <row r="63" spans="1:13" x14ac:dyDescent="0.25">
      <c r="A63" s="22" t="s">
        <v>32</v>
      </c>
      <c r="B63" s="15" t="s">
        <v>26</v>
      </c>
      <c r="C63" s="15">
        <v>0.75</v>
      </c>
      <c r="D63" s="23">
        <f t="shared" si="5"/>
        <v>46752</v>
      </c>
      <c r="E63" s="23">
        <f t="shared" si="6"/>
        <v>46759</v>
      </c>
      <c r="F63" s="18">
        <f t="shared" si="7"/>
        <v>749</v>
      </c>
      <c r="G63" s="18">
        <f t="shared" si="0"/>
        <v>483</v>
      </c>
      <c r="H63" s="18">
        <f t="shared" si="1"/>
        <v>428</v>
      </c>
      <c r="I63" s="18"/>
      <c r="J63" s="18">
        <f t="shared" si="28"/>
        <v>107</v>
      </c>
      <c r="K63" s="18">
        <f t="shared" si="29"/>
        <v>161</v>
      </c>
      <c r="L63" s="18">
        <f t="shared" si="30"/>
        <v>107</v>
      </c>
      <c r="M63" s="15"/>
    </row>
  </sheetData>
  <pageMargins left="0" right="0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93B3-2E34-4A36-8DF4-3A5A9517E572}">
  <dimension ref="E5:F57"/>
  <sheetViews>
    <sheetView topLeftCell="A21" workbookViewId="0">
      <selection activeCell="E5" sqref="E5:F57"/>
    </sheetView>
  </sheetViews>
  <sheetFormatPr defaultRowHeight="15" x14ac:dyDescent="0.25"/>
  <cols>
    <col min="5" max="6" width="24.42578125" bestFit="1" customWidth="1"/>
  </cols>
  <sheetData>
    <row r="5" spans="5:6" x14ac:dyDescent="0.25">
      <c r="E5" s="24">
        <v>45660</v>
      </c>
      <c r="F5" s="24">
        <f>E5+7</f>
        <v>45667</v>
      </c>
    </row>
    <row r="6" spans="5:6" x14ac:dyDescent="0.25">
      <c r="E6" s="23">
        <f>F5</f>
        <v>45667</v>
      </c>
      <c r="F6" s="23">
        <f>E6+7</f>
        <v>45674</v>
      </c>
    </row>
    <row r="7" spans="5:6" x14ac:dyDescent="0.25">
      <c r="E7" s="23">
        <f t="shared" ref="E7:E57" si="0">F6</f>
        <v>45674</v>
      </c>
      <c r="F7" s="23">
        <f t="shared" ref="F7:F57" si="1">E7+7</f>
        <v>45681</v>
      </c>
    </row>
    <row r="8" spans="5:6" x14ac:dyDescent="0.25">
      <c r="E8" s="23">
        <f t="shared" si="0"/>
        <v>45681</v>
      </c>
      <c r="F8" s="23">
        <f t="shared" si="1"/>
        <v>45688</v>
      </c>
    </row>
    <row r="9" spans="5:6" x14ac:dyDescent="0.25">
      <c r="E9" s="23">
        <f t="shared" si="0"/>
        <v>45688</v>
      </c>
      <c r="F9" s="23">
        <f t="shared" si="1"/>
        <v>45695</v>
      </c>
    </row>
    <row r="10" spans="5:6" x14ac:dyDescent="0.25">
      <c r="E10" s="23">
        <f t="shared" si="0"/>
        <v>45695</v>
      </c>
      <c r="F10" s="23">
        <f t="shared" si="1"/>
        <v>45702</v>
      </c>
    </row>
    <row r="11" spans="5:6" x14ac:dyDescent="0.25">
      <c r="E11" s="23">
        <f t="shared" si="0"/>
        <v>45702</v>
      </c>
      <c r="F11" s="23">
        <f t="shared" si="1"/>
        <v>45709</v>
      </c>
    </row>
    <row r="12" spans="5:6" x14ac:dyDescent="0.25">
      <c r="E12" s="23">
        <f t="shared" si="0"/>
        <v>45709</v>
      </c>
      <c r="F12" s="23">
        <f t="shared" si="1"/>
        <v>45716</v>
      </c>
    </row>
    <row r="13" spans="5:6" x14ac:dyDescent="0.25">
      <c r="E13" s="23">
        <f t="shared" si="0"/>
        <v>45716</v>
      </c>
      <c r="F13" s="23">
        <f t="shared" si="1"/>
        <v>45723</v>
      </c>
    </row>
    <row r="14" spans="5:6" x14ac:dyDescent="0.25">
      <c r="E14" s="23">
        <f t="shared" si="0"/>
        <v>45723</v>
      </c>
      <c r="F14" s="23">
        <f t="shared" si="1"/>
        <v>45730</v>
      </c>
    </row>
    <row r="15" spans="5:6" x14ac:dyDescent="0.25">
      <c r="E15" s="23">
        <f t="shared" si="0"/>
        <v>45730</v>
      </c>
      <c r="F15" s="23">
        <f t="shared" si="1"/>
        <v>45737</v>
      </c>
    </row>
    <row r="16" spans="5:6" x14ac:dyDescent="0.25">
      <c r="E16" s="23">
        <f t="shared" si="0"/>
        <v>45737</v>
      </c>
      <c r="F16" s="23">
        <f t="shared" si="1"/>
        <v>45744</v>
      </c>
    </row>
    <row r="17" spans="5:6" x14ac:dyDescent="0.25">
      <c r="E17" s="23">
        <f t="shared" si="0"/>
        <v>45744</v>
      </c>
      <c r="F17" s="23">
        <f t="shared" si="1"/>
        <v>45751</v>
      </c>
    </row>
    <row r="18" spans="5:6" x14ac:dyDescent="0.25">
      <c r="E18" s="23">
        <f t="shared" si="0"/>
        <v>45751</v>
      </c>
      <c r="F18" s="23">
        <f t="shared" si="1"/>
        <v>45758</v>
      </c>
    </row>
    <row r="19" spans="5:6" x14ac:dyDescent="0.25">
      <c r="E19" s="23">
        <f t="shared" si="0"/>
        <v>45758</v>
      </c>
      <c r="F19" s="23">
        <f t="shared" si="1"/>
        <v>45765</v>
      </c>
    </row>
    <row r="20" spans="5:6" x14ac:dyDescent="0.25">
      <c r="E20" s="23">
        <f t="shared" si="0"/>
        <v>45765</v>
      </c>
      <c r="F20" s="23">
        <f t="shared" si="1"/>
        <v>45772</v>
      </c>
    </row>
    <row r="21" spans="5:6" x14ac:dyDescent="0.25">
      <c r="E21" s="23">
        <f t="shared" si="0"/>
        <v>45772</v>
      </c>
      <c r="F21" s="23">
        <f t="shared" si="1"/>
        <v>45779</v>
      </c>
    </row>
    <row r="22" spans="5:6" x14ac:dyDescent="0.25">
      <c r="E22" s="23">
        <f t="shared" si="0"/>
        <v>45779</v>
      </c>
      <c r="F22" s="23">
        <f t="shared" si="1"/>
        <v>45786</v>
      </c>
    </row>
    <row r="23" spans="5:6" x14ac:dyDescent="0.25">
      <c r="E23" s="23">
        <f t="shared" si="0"/>
        <v>45786</v>
      </c>
      <c r="F23" s="23">
        <f t="shared" si="1"/>
        <v>45793</v>
      </c>
    </row>
    <row r="24" spans="5:6" x14ac:dyDescent="0.25">
      <c r="E24" s="23">
        <f t="shared" si="0"/>
        <v>45793</v>
      </c>
      <c r="F24" s="23">
        <f t="shared" si="1"/>
        <v>45800</v>
      </c>
    </row>
    <row r="25" spans="5:6" x14ac:dyDescent="0.25">
      <c r="E25" s="23">
        <f t="shared" si="0"/>
        <v>45800</v>
      </c>
      <c r="F25" s="23">
        <f t="shared" si="1"/>
        <v>45807</v>
      </c>
    </row>
    <row r="26" spans="5:6" x14ac:dyDescent="0.25">
      <c r="E26" s="23">
        <f t="shared" si="0"/>
        <v>45807</v>
      </c>
      <c r="F26" s="23">
        <f t="shared" si="1"/>
        <v>45814</v>
      </c>
    </row>
    <row r="27" spans="5:6" x14ac:dyDescent="0.25">
      <c r="E27" s="23">
        <f t="shared" si="0"/>
        <v>45814</v>
      </c>
      <c r="F27" s="23">
        <f t="shared" si="1"/>
        <v>45821</v>
      </c>
    </row>
    <row r="28" spans="5:6" x14ac:dyDescent="0.25">
      <c r="E28" s="23">
        <f t="shared" si="0"/>
        <v>45821</v>
      </c>
      <c r="F28" s="23">
        <f t="shared" si="1"/>
        <v>45828</v>
      </c>
    </row>
    <row r="29" spans="5:6" x14ac:dyDescent="0.25">
      <c r="E29" s="23">
        <f t="shared" si="0"/>
        <v>45828</v>
      </c>
      <c r="F29" s="23">
        <f t="shared" si="1"/>
        <v>45835</v>
      </c>
    </row>
    <row r="30" spans="5:6" x14ac:dyDescent="0.25">
      <c r="E30" s="23">
        <f t="shared" si="0"/>
        <v>45835</v>
      </c>
      <c r="F30" s="23">
        <f t="shared" si="1"/>
        <v>45842</v>
      </c>
    </row>
    <row r="31" spans="5:6" x14ac:dyDescent="0.25">
      <c r="E31" s="23">
        <f t="shared" si="0"/>
        <v>45842</v>
      </c>
      <c r="F31" s="23">
        <f t="shared" si="1"/>
        <v>45849</v>
      </c>
    </row>
    <row r="32" spans="5:6" x14ac:dyDescent="0.25">
      <c r="E32" s="23">
        <f t="shared" si="0"/>
        <v>45849</v>
      </c>
      <c r="F32" s="23">
        <f t="shared" si="1"/>
        <v>45856</v>
      </c>
    </row>
    <row r="33" spans="5:6" x14ac:dyDescent="0.25">
      <c r="E33" s="23">
        <f t="shared" si="0"/>
        <v>45856</v>
      </c>
      <c r="F33" s="23">
        <f t="shared" si="1"/>
        <v>45863</v>
      </c>
    </row>
    <row r="34" spans="5:6" x14ac:dyDescent="0.25">
      <c r="E34" s="23">
        <f t="shared" si="0"/>
        <v>45863</v>
      </c>
      <c r="F34" s="23">
        <f t="shared" si="1"/>
        <v>45870</v>
      </c>
    </row>
    <row r="35" spans="5:6" x14ac:dyDescent="0.25">
      <c r="E35" s="23">
        <f t="shared" si="0"/>
        <v>45870</v>
      </c>
      <c r="F35" s="23">
        <f t="shared" si="1"/>
        <v>45877</v>
      </c>
    </row>
    <row r="36" spans="5:6" x14ac:dyDescent="0.25">
      <c r="E36" s="23">
        <f t="shared" si="0"/>
        <v>45877</v>
      </c>
      <c r="F36" s="23">
        <f t="shared" si="1"/>
        <v>45884</v>
      </c>
    </row>
    <row r="37" spans="5:6" x14ac:dyDescent="0.25">
      <c r="E37" s="23">
        <f t="shared" si="0"/>
        <v>45884</v>
      </c>
      <c r="F37" s="23">
        <f t="shared" si="1"/>
        <v>45891</v>
      </c>
    </row>
    <row r="38" spans="5:6" x14ac:dyDescent="0.25">
      <c r="E38" s="23">
        <f t="shared" si="0"/>
        <v>45891</v>
      </c>
      <c r="F38" s="23">
        <f t="shared" si="1"/>
        <v>45898</v>
      </c>
    </row>
    <row r="39" spans="5:6" x14ac:dyDescent="0.25">
      <c r="E39" s="23">
        <f t="shared" si="0"/>
        <v>45898</v>
      </c>
      <c r="F39" s="23">
        <f t="shared" si="1"/>
        <v>45905</v>
      </c>
    </row>
    <row r="40" spans="5:6" x14ac:dyDescent="0.25">
      <c r="E40" s="23">
        <f t="shared" si="0"/>
        <v>45905</v>
      </c>
      <c r="F40" s="23">
        <f t="shared" si="1"/>
        <v>45912</v>
      </c>
    </row>
    <row r="41" spans="5:6" x14ac:dyDescent="0.25">
      <c r="E41" s="23">
        <f t="shared" si="0"/>
        <v>45912</v>
      </c>
      <c r="F41" s="23">
        <f t="shared" si="1"/>
        <v>45919</v>
      </c>
    </row>
    <row r="42" spans="5:6" x14ac:dyDescent="0.25">
      <c r="E42" s="23">
        <f t="shared" si="0"/>
        <v>45919</v>
      </c>
      <c r="F42" s="23">
        <f t="shared" si="1"/>
        <v>45926</v>
      </c>
    </row>
    <row r="43" spans="5:6" x14ac:dyDescent="0.25">
      <c r="E43" s="23">
        <f t="shared" si="0"/>
        <v>45926</v>
      </c>
      <c r="F43" s="23">
        <f t="shared" si="1"/>
        <v>45933</v>
      </c>
    </row>
    <row r="44" spans="5:6" x14ac:dyDescent="0.25">
      <c r="E44" s="23">
        <f t="shared" si="0"/>
        <v>45933</v>
      </c>
      <c r="F44" s="23">
        <f t="shared" si="1"/>
        <v>45940</v>
      </c>
    </row>
    <row r="45" spans="5:6" x14ac:dyDescent="0.25">
      <c r="E45" s="23">
        <f t="shared" si="0"/>
        <v>45940</v>
      </c>
      <c r="F45" s="23">
        <f t="shared" si="1"/>
        <v>45947</v>
      </c>
    </row>
    <row r="46" spans="5:6" x14ac:dyDescent="0.25">
      <c r="E46" s="23">
        <f t="shared" si="0"/>
        <v>45947</v>
      </c>
      <c r="F46" s="23">
        <f t="shared" si="1"/>
        <v>45954</v>
      </c>
    </row>
    <row r="47" spans="5:6" x14ac:dyDescent="0.25">
      <c r="E47" s="23">
        <f t="shared" si="0"/>
        <v>45954</v>
      </c>
      <c r="F47" s="23">
        <f t="shared" si="1"/>
        <v>45961</v>
      </c>
    </row>
    <row r="48" spans="5:6" x14ac:dyDescent="0.25">
      <c r="E48" s="23">
        <f t="shared" si="0"/>
        <v>45961</v>
      </c>
      <c r="F48" s="23">
        <f t="shared" si="1"/>
        <v>45968</v>
      </c>
    </row>
    <row r="49" spans="5:6" x14ac:dyDescent="0.25">
      <c r="E49" s="23">
        <f t="shared" si="0"/>
        <v>45968</v>
      </c>
      <c r="F49" s="23">
        <f t="shared" si="1"/>
        <v>45975</v>
      </c>
    </row>
    <row r="50" spans="5:6" x14ac:dyDescent="0.25">
      <c r="E50" s="23">
        <f t="shared" si="0"/>
        <v>45975</v>
      </c>
      <c r="F50" s="23">
        <f t="shared" si="1"/>
        <v>45982</v>
      </c>
    </row>
    <row r="51" spans="5:6" x14ac:dyDescent="0.25">
      <c r="E51" s="23">
        <f t="shared" si="0"/>
        <v>45982</v>
      </c>
      <c r="F51" s="23">
        <f t="shared" si="1"/>
        <v>45989</v>
      </c>
    </row>
    <row r="52" spans="5:6" x14ac:dyDescent="0.25">
      <c r="E52" s="23">
        <f t="shared" si="0"/>
        <v>45989</v>
      </c>
      <c r="F52" s="23">
        <f t="shared" si="1"/>
        <v>45996</v>
      </c>
    </row>
    <row r="53" spans="5:6" x14ac:dyDescent="0.25">
      <c r="E53" s="23">
        <f t="shared" si="0"/>
        <v>45996</v>
      </c>
      <c r="F53" s="23">
        <f t="shared" si="1"/>
        <v>46003</v>
      </c>
    </row>
    <row r="54" spans="5:6" x14ac:dyDescent="0.25">
      <c r="E54" s="23">
        <f t="shared" si="0"/>
        <v>46003</v>
      </c>
      <c r="F54" s="23">
        <f t="shared" si="1"/>
        <v>46010</v>
      </c>
    </row>
    <row r="55" spans="5:6" x14ac:dyDescent="0.25">
      <c r="E55" s="23">
        <f t="shared" si="0"/>
        <v>46010</v>
      </c>
      <c r="F55" s="23">
        <f t="shared" si="1"/>
        <v>46017</v>
      </c>
    </row>
    <row r="56" spans="5:6" x14ac:dyDescent="0.25">
      <c r="E56" s="23">
        <f t="shared" si="0"/>
        <v>46017</v>
      </c>
      <c r="F56" s="23">
        <f t="shared" si="1"/>
        <v>46024</v>
      </c>
    </row>
    <row r="57" spans="5:6" x14ac:dyDescent="0.25">
      <c r="E57" s="23">
        <f t="shared" si="0"/>
        <v>46024</v>
      </c>
      <c r="F57" s="23">
        <f t="shared" si="1"/>
        <v>46031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D20D919A9248ADBA1D1C57F660AF" ma:contentTypeVersion="15" ma:contentTypeDescription="Een nieuw document maken." ma:contentTypeScope="" ma:versionID="95c58c5b0ebb6d7a5ab49457d4df216c">
  <xsd:schema xmlns:xsd="http://www.w3.org/2001/XMLSchema" xmlns:xs="http://www.w3.org/2001/XMLSchema" xmlns:p="http://schemas.microsoft.com/office/2006/metadata/properties" xmlns:ns2="7f02c377-17a0-4b9f-8825-93486d317c88" xmlns:ns3="1435ad80-3154-4a2a-ac9a-831c247df821" targetNamespace="http://schemas.microsoft.com/office/2006/metadata/properties" ma:root="true" ma:fieldsID="81ca625ebff2c9f417f01140bdeff68b" ns2:_="" ns3:_="">
    <xsd:import namespace="7f02c377-17a0-4b9f-8825-93486d317c88"/>
    <xsd:import namespace="1435ad80-3154-4a2a-ac9a-831c247df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2c377-17a0-4b9f-8825-93486d317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0168204-d420-4692-83c4-f7dfc1bc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ad80-3154-4a2a-ac9a-831c247df8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6e715c-fbe2-4c47-9adc-53c55b70f536}" ma:internalName="TaxCatchAll" ma:showField="CatchAllData" ma:web="1435ad80-3154-4a2a-ac9a-831c247df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02c377-17a0-4b9f-8825-93486d317c88">
      <Terms xmlns="http://schemas.microsoft.com/office/infopath/2007/PartnerControls"/>
    </lcf76f155ced4ddcb4097134ff3c332f>
    <TaxCatchAll xmlns="1435ad80-3154-4a2a-ac9a-831c247df821" xsi:nil="true"/>
  </documentManagement>
</p:properties>
</file>

<file path=customXml/itemProps1.xml><?xml version="1.0" encoding="utf-8"?>
<ds:datastoreItem xmlns:ds="http://schemas.openxmlformats.org/officeDocument/2006/customXml" ds:itemID="{68EE6697-7C70-4E2B-929B-8BAAFBBF8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2c377-17a0-4b9f-8825-93486d317c88"/>
    <ds:schemaRef ds:uri="1435ad80-3154-4a2a-ac9a-831c247df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906992-93A0-4DFE-B955-C4849FADE0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343769-656C-40DE-8073-4C3D42F03AD8}">
  <ds:schemaRefs>
    <ds:schemaRef ds:uri="http://schemas.microsoft.com/office/2006/metadata/properties"/>
    <ds:schemaRef ds:uri="http://schemas.microsoft.com/office/infopath/2007/PartnerControls"/>
    <ds:schemaRef ds:uri="7f02c377-17a0-4b9f-8825-93486d317c88"/>
    <ds:schemaRef ds:uri="1435ad80-3154-4a2a-ac9a-831c247df8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2026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Nederstigt - VVV Texel</dc:creator>
  <cp:keywords/>
  <dc:description/>
  <cp:lastModifiedBy>Anne-Marie Kortenhoeven-Boon [ VVV Texel ]</cp:lastModifiedBy>
  <cp:revision/>
  <cp:lastPrinted>2025-06-17T11:16:09Z</cp:lastPrinted>
  <dcterms:created xsi:type="dcterms:W3CDTF">2016-09-19T07:35:25Z</dcterms:created>
  <dcterms:modified xsi:type="dcterms:W3CDTF">2026-02-09T11:19:00Z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0x0101006098D20D919A9248ADBA1D1C57F660AF</vt:lpwstr>
  </property>
  <property fmtid="{D5CDD505-2E9C-101B-9397-08002B2CF9AE}" pid="3" name="Order">
    <vt:r8>55800</vt:r8>
  </property>
  <property fmtid="{D5CDD505-2E9C-101B-9397-08002B2CF9AE}" pid="4" name="MediaServiceImageTags">
    <vt:lpwstr/>
  </property>
</Properties>
</file>